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pfem01.csc.fmx\RI\Trimestres FEMSA\2024\abril\"/>
    </mc:Choice>
  </mc:AlternateContent>
  <xr:revisionPtr revIDLastSave="0" documentId="8_{DD6F3AF8-F466-49C4-AE88-2785952733AB}" xr6:coauthVersionLast="47" xr6:coauthVersionMax="47" xr10:uidLastSave="{00000000-0000-0000-0000-000000000000}"/>
  <bookViews>
    <workbookView xWindow="9510" yWindow="0" windowWidth="9780" windowHeight="10170" tabRatio="858" xr2:uid="{E2C076D1-7333-4F95-AB29-13E45012ED7C}"/>
  </bookViews>
  <sheets>
    <sheet name="Consolidated Results" sheetId="1" r:id="rId1"/>
    <sheet name="Consolidated Balance" sheetId="2" r:id="rId2"/>
    <sheet name="EBITDA &amp; ND exKOF" sheetId="12" r:id="rId3"/>
    <sheet name="Proximity" sheetId="3" r:id="rId4"/>
    <sheet name="Proximity Europe" sheetId="13" r:id="rId5"/>
    <sheet name="Health" sheetId="5" r:id="rId6"/>
    <sheet name="Fuel" sheetId="4" r:id="rId7"/>
    <sheet name="KOF" sheetId="10" r:id="rId8"/>
    <sheet name="Other Info" sheetId="11" r:id="rId9"/>
  </sheets>
  <externalReferences>
    <externalReference r:id="rId10"/>
  </externalReferences>
  <definedNames>
    <definedName name="_Hlk133398334" localSheetId="0">'Consolidated Results'!$C$47</definedName>
    <definedName name="ebitdaprom" localSheetId="4">#REF!,#REF!,#REF!,#REF!,#REF!,#REF!</definedName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2" l="1"/>
  <c r="E14" i="12"/>
  <c r="E11" i="12"/>
  <c r="E12" i="12"/>
  <c r="E13" i="12"/>
  <c r="D15" i="12"/>
  <c r="D17" i="12" s="1"/>
  <c r="E16" i="12"/>
  <c r="E19" i="12"/>
  <c r="I40" i="12"/>
  <c r="J40" i="12" s="1"/>
  <c r="K17" i="12"/>
  <c r="C21" i="12" l="1"/>
  <c r="E15" i="12"/>
  <c r="E21" i="12" s="1"/>
  <c r="K11" i="12"/>
  <c r="N17" i="12"/>
  <c r="I19" i="12"/>
  <c r="I21" i="12" s="1"/>
  <c r="K15" i="12"/>
  <c r="J12" i="12"/>
  <c r="J13" i="12" s="1"/>
  <c r="J16" i="12"/>
  <c r="K16" i="12" s="1"/>
  <c r="J18" i="12"/>
  <c r="K18" i="12" s="1"/>
  <c r="K19" i="12" l="1"/>
  <c r="K12" i="12"/>
  <c r="K13" i="12" s="1"/>
  <c r="J19" i="12"/>
  <c r="J21" i="12" s="1"/>
  <c r="K21" i="12" l="1"/>
  <c r="K32" i="12" s="1"/>
</calcChain>
</file>

<file path=xl/sharedStrings.xml><?xml version="1.0" encoding="utf-8"?>
<sst xmlns="http://schemas.openxmlformats.org/spreadsheetml/2006/main" count="300" uniqueCount="188">
  <si>
    <t>% Var.</t>
  </si>
  <si>
    <t>Cost of sales</t>
  </si>
  <si>
    <t>Gross profit</t>
  </si>
  <si>
    <t xml:space="preserve">       Administrative expenses</t>
  </si>
  <si>
    <t xml:space="preserve">       Selling expenses</t>
  </si>
  <si>
    <t>Other non-operating expenses (income)</t>
  </si>
  <si>
    <t xml:space="preserve">       Interest expense</t>
  </si>
  <si>
    <t xml:space="preserve">       Interest income</t>
  </si>
  <si>
    <t xml:space="preserve">       Interest expense, net</t>
  </si>
  <si>
    <t xml:space="preserve">       Foreign exchange loss (gain)</t>
  </si>
  <si>
    <t xml:space="preserve">       Other financial expenses (income), net</t>
  </si>
  <si>
    <t>Financing expenses, net</t>
  </si>
  <si>
    <t>Income before income tax and participation in associates results</t>
  </si>
  <si>
    <t>(Loss) Consolidated net income</t>
  </si>
  <si>
    <t>Net majority income</t>
  </si>
  <si>
    <t>Net minority income</t>
  </si>
  <si>
    <t>Operative Cash Flow &amp; CAPEX</t>
  </si>
  <si>
    <t>Income from operations</t>
  </si>
  <si>
    <t>Depreciation</t>
  </si>
  <si>
    <t>Amortization &amp; other non-cash charges</t>
  </si>
  <si>
    <t>Total revenues</t>
  </si>
  <si>
    <t xml:space="preserve">  FEMSA Consolidated - Income Statement</t>
  </si>
  <si>
    <t xml:space="preserve">   Amounts expressed in millions of Mexican Pesos (Ps.)</t>
  </si>
  <si>
    <t>% of rev.</t>
  </si>
  <si>
    <t>Administrative expenses</t>
  </si>
  <si>
    <t>Selling expenses</t>
  </si>
  <si>
    <t>CAPEX</t>
  </si>
  <si>
    <r>
      <t xml:space="preserve">Total </t>
    </r>
    <r>
      <rPr>
        <sz val="8"/>
        <color rgb="FF000000"/>
        <rFont val="Open Sans"/>
        <family val="2"/>
      </rPr>
      <t>revenues</t>
    </r>
  </si>
  <si>
    <r>
      <t xml:space="preserve">Other operating expenses (income), net </t>
    </r>
    <r>
      <rPr>
        <vertAlign val="superscript"/>
        <sz val="8"/>
        <color theme="1"/>
        <rFont val="Open Sans"/>
        <family val="2"/>
      </rPr>
      <t>(1)</t>
    </r>
  </si>
  <si>
    <r>
      <t xml:space="preserve">Income from operations </t>
    </r>
    <r>
      <rPr>
        <vertAlign val="superscript"/>
        <sz val="8"/>
        <color theme="1"/>
        <rFont val="Open Sans"/>
        <family val="2"/>
      </rPr>
      <t>(2)</t>
    </r>
  </si>
  <si>
    <r>
      <t xml:space="preserve">Participation in associates results </t>
    </r>
    <r>
      <rPr>
        <vertAlign val="superscript"/>
        <sz val="8"/>
        <color theme="1"/>
        <rFont val="Open Sans"/>
        <family val="2"/>
      </rPr>
      <t>(3)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</si>
  <si>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Other operating expenses (income), net = other operating expenses (income) +(-) equity method from operated associates.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</si>
  <si>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Income from operations = gross profit - administrative and selling expenses  - other operating expenses (income), net.</t>
    </r>
  </si>
  <si>
    <t xml:space="preserve">  FEMSA Consolidated -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</si>
  <si>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</si>
  <si>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</si>
  <si>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</si>
  <si>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</si>
  <si>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</si>
  <si>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</si>
  <si>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</si>
  <si>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</si>
  <si>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</si>
  <si>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</si>
  <si>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</si>
  <si>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</si>
  <si>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r>
      <t xml:space="preserve">Intangible assets </t>
    </r>
    <r>
      <rPr>
        <vertAlign val="superscript"/>
        <sz val="8"/>
        <color theme="1"/>
        <rFont val="Open Sans"/>
        <family val="2"/>
      </rPr>
      <t>(1)</t>
    </r>
  </si>
  <si>
    <t>LIABILITIES &amp; STOCKHOLDERS' EQUITY</t>
  </si>
  <si>
    <t>Bank loans</t>
  </si>
  <si>
    <t>Current maturities of long-term debt</t>
  </si>
  <si>
    <t>Interest payable</t>
  </si>
  <si>
    <t>Current maturities of long-term leases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</si>
  <si>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</si>
  <si>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</si>
  <si>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</si>
  <si>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</si>
  <si>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</si>
  <si>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</si>
  <si>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STOCKHOLERS’ EQUITY</t>
  </si>
  <si>
    <t>% of Total</t>
  </si>
  <si>
    <t>Average Rate</t>
  </si>
  <si>
    <t>Denominated in:</t>
  </si>
  <si>
    <t xml:space="preserve">       Mexican pesos</t>
  </si>
  <si>
    <t xml:space="preserve">       U.S. Dollars</t>
  </si>
  <si>
    <t xml:space="preserve">       Euros</t>
  </si>
  <si>
    <t xml:space="preserve">       Colombian pesos</t>
  </si>
  <si>
    <t xml:space="preserve">       Argentine pesos</t>
  </si>
  <si>
    <t xml:space="preserve">       Brazilian reais</t>
  </si>
  <si>
    <t xml:space="preserve">       Chilean pesos</t>
  </si>
  <si>
    <t xml:space="preserve">       Uruguayan Pesos</t>
  </si>
  <si>
    <t xml:space="preserve">       Guatemalan Quetzal</t>
  </si>
  <si>
    <t>Total debt</t>
  </si>
  <si>
    <r>
      <t xml:space="preserve">DEBT MIX </t>
    </r>
    <r>
      <rPr>
        <vertAlign val="superscript"/>
        <sz val="8"/>
        <color rgb="FFFFFFFF"/>
        <rFont val="Open Sans"/>
        <family val="2"/>
      </rPr>
      <t>(2)</t>
    </r>
  </si>
  <si>
    <r>
      <t xml:space="preserve">Fixed rate </t>
    </r>
    <r>
      <rPr>
        <vertAlign val="superscript"/>
        <sz val="8"/>
        <color theme="1"/>
        <rFont val="Open Sans"/>
        <family val="2"/>
      </rPr>
      <t>(2)</t>
    </r>
  </si>
  <si>
    <r>
      <t xml:space="preserve">Variable rate </t>
    </r>
    <r>
      <rPr>
        <vertAlign val="superscript"/>
        <sz val="8"/>
        <color theme="1"/>
        <rFont val="Open Sans"/>
        <family val="2"/>
      </rPr>
      <t>(2)</t>
    </r>
  </si>
  <si>
    <t>DEBT MATURITY PROFILE</t>
  </si>
  <si>
    <t>% of Total Debt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</si>
  <si>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Includes mainly the intangible assets generated by acquisitions.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</si>
  <si>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Includes the effect of derivative financial instruments on long-term debt.</t>
    </r>
  </si>
  <si>
    <t>Other operating expenses (income), net</t>
  </si>
  <si>
    <t>Information of OXXO Stores</t>
  </si>
  <si>
    <t>Total stores</t>
  </si>
  <si>
    <t>Stores Mexico</t>
  </si>
  <si>
    <t>Stores South America</t>
  </si>
  <si>
    <t>Net new convenience stores:</t>
  </si>
  <si>
    <t xml:space="preserve">       vs. Last quarter</t>
  </si>
  <si>
    <t xml:space="preserve">       Year-to-date</t>
  </si>
  <si>
    <t xml:space="preserve">       Last-twelve-months</t>
  </si>
  <si>
    <t xml:space="preserve">       Sales (thousands of pesos)</t>
  </si>
  <si>
    <t xml:space="preserve">       Traffic (thousands of transactions)</t>
  </si>
  <si>
    <t xml:space="preserve">       Ticket (pesos)</t>
  </si>
  <si>
    <r>
      <t>Same-store data:</t>
    </r>
    <r>
      <rPr>
        <vertAlign val="superscript"/>
        <sz val="8"/>
        <color theme="1"/>
        <rFont val="Open Sans"/>
        <family val="2"/>
      </rPr>
      <t xml:space="preserve"> (1)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</si>
  <si>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store, considering same stores with more than twelve months of operations, income from services are included.</t>
    </r>
  </si>
  <si>
    <t xml:space="preserve">  Fuel - Results of Operations</t>
  </si>
  <si>
    <t>Information of OXXO GAS Service Stations</t>
  </si>
  <si>
    <t>Volume (millions of liters) total stations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</si>
  <si>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station, considering same stations with more than twelve months of operations.</t>
    </r>
  </si>
  <si>
    <t>Total service stations</t>
  </si>
  <si>
    <r>
      <t>Same-stations data:</t>
    </r>
    <r>
      <rPr>
        <vertAlign val="superscript"/>
        <sz val="8"/>
        <color theme="1"/>
        <rFont val="Open Sans"/>
        <family val="2"/>
      </rPr>
      <t xml:space="preserve"> (1)</t>
    </r>
  </si>
  <si>
    <t xml:space="preserve">       Average price per liter</t>
  </si>
  <si>
    <t xml:space="preserve">  Health - Results of Operations</t>
  </si>
  <si>
    <t xml:space="preserve">  Coca-Cola FEMSA - Results of Operations</t>
  </si>
  <si>
    <r>
      <rPr>
        <vertAlign val="superscript"/>
        <sz val="8"/>
        <color theme="1"/>
        <rFont val="Open Sans"/>
        <family val="2"/>
      </rPr>
      <t>(A)</t>
    </r>
    <r>
      <rPr>
        <sz val="8"/>
        <color theme="1"/>
        <rFont val="Open Sans"/>
        <family val="2"/>
      </rPr>
      <t xml:space="preserve"> Organic basis (% Org.) excludes the effects of significant mergers and acquisitions in the last twelve months.</t>
    </r>
  </si>
  <si>
    <t>Sales volumes</t>
  </si>
  <si>
    <t>(Millions of unit cases)</t>
  </si>
  <si>
    <t>Mexico</t>
  </si>
  <si>
    <t>Mexico and Central America</t>
  </si>
  <si>
    <t>South America</t>
  </si>
  <si>
    <t>Brazil</t>
  </si>
  <si>
    <t>Total</t>
  </si>
  <si>
    <t xml:space="preserve">  FEMSA Macroeconomic Information</t>
  </si>
  <si>
    <t>Inflation</t>
  </si>
  <si>
    <t>End-of-period Exchange Rates</t>
  </si>
  <si>
    <t>Per USD</t>
  </si>
  <si>
    <t>Per MXN</t>
  </si>
  <si>
    <t>Colombia</t>
  </si>
  <si>
    <t>Argentina</t>
  </si>
  <si>
    <t>Chile</t>
  </si>
  <si>
    <t>Euro Zone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</si>
  <si>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LTM = Last twelve months</t>
    </r>
  </si>
  <si>
    <t>Net new service stations:</t>
  </si>
  <si>
    <t xml:space="preserve">       Volume (thousands of liters)</t>
  </si>
  <si>
    <t>% Inc.</t>
  </si>
  <si>
    <t xml:space="preserve">       Swiss Francs</t>
  </si>
  <si>
    <r>
      <rPr>
        <vertAlign val="superscript"/>
        <sz val="8"/>
        <color theme="1"/>
        <rFont val="Open Sans"/>
        <family val="2"/>
      </rPr>
      <t xml:space="preserve">(3) </t>
    </r>
    <r>
      <rPr>
        <sz val="8"/>
        <color theme="1"/>
        <rFont val="Open Sans"/>
        <family val="2"/>
      </rPr>
      <t>Mainly represents the results of our joint-venture with Raízen, Grupo Nós, net of taxes.</t>
    </r>
  </si>
  <si>
    <t>Continued Operations net income (Loss)</t>
  </si>
  <si>
    <t>Discontinued Operations net income (Loss)</t>
  </si>
  <si>
    <t xml:space="preserve"> -   </t>
  </si>
  <si>
    <t xml:space="preserve"> N.S. </t>
  </si>
  <si>
    <t>For the first quarter of:</t>
  </si>
  <si>
    <t>2029+</t>
  </si>
  <si>
    <t xml:space="preserve">Net Debt &amp; EBITDA ex-KOF </t>
  </si>
  <si>
    <t>Amounts expressed in millions of US Dollars (US.)</t>
  </si>
  <si>
    <t>Reported EBITDA</t>
  </si>
  <si>
    <t>Adjustments</t>
  </si>
  <si>
    <r>
      <t>EBITDA ex-KOF</t>
    </r>
    <r>
      <rPr>
        <b/>
        <vertAlign val="superscript"/>
        <sz val="16"/>
        <color theme="1"/>
        <rFont val="Open Sans"/>
        <family val="2"/>
      </rPr>
      <t>4</t>
    </r>
  </si>
  <si>
    <t>Reported</t>
  </si>
  <si>
    <t>exKOF</t>
  </si>
  <si>
    <r>
      <t>Proximity Division</t>
    </r>
    <r>
      <rPr>
        <vertAlign val="superscript"/>
        <sz val="16"/>
        <color theme="1"/>
        <rFont val="Open Sans"/>
        <family val="2"/>
      </rPr>
      <t>1</t>
    </r>
  </si>
  <si>
    <t>Cash &amp; Equivalents</t>
  </si>
  <si>
    <t>Fuel</t>
  </si>
  <si>
    <t>Coca-Cola FEMSA Cash &amp; Equivalents</t>
  </si>
  <si>
    <t>Health Division</t>
  </si>
  <si>
    <t>Envoy Solutions</t>
  </si>
  <si>
    <r>
      <t>Coca-Cola FEMSA</t>
    </r>
    <r>
      <rPr>
        <vertAlign val="superscript"/>
        <sz val="16"/>
        <color theme="1"/>
        <rFont val="Open Sans"/>
        <family val="2"/>
      </rPr>
      <t>2</t>
    </r>
  </si>
  <si>
    <r>
      <t>Financial Debt</t>
    </r>
    <r>
      <rPr>
        <vertAlign val="superscript"/>
        <sz val="16"/>
        <color theme="1"/>
        <rFont val="Open Sans"/>
        <family val="2"/>
      </rPr>
      <t>5</t>
    </r>
  </si>
  <si>
    <r>
      <t>Other</t>
    </r>
    <r>
      <rPr>
        <vertAlign val="superscript"/>
        <sz val="16"/>
        <color theme="1"/>
        <rFont val="Open Sans"/>
        <family val="2"/>
      </rPr>
      <t>3</t>
    </r>
  </si>
  <si>
    <t>Coca-Cola FEMSA Financial Debt</t>
  </si>
  <si>
    <t>FEMSA Consolidated</t>
  </si>
  <si>
    <t>Lease Liabilities</t>
  </si>
  <si>
    <t>Coca-Cola FEMSA Lease Liabilities</t>
  </si>
  <si>
    <r>
      <t>Dividends Received</t>
    </r>
    <r>
      <rPr>
        <vertAlign val="superscript"/>
        <sz val="16"/>
        <color theme="1"/>
        <rFont val="Open Sans"/>
        <family val="2"/>
      </rPr>
      <t>4</t>
    </r>
  </si>
  <si>
    <t>Debt</t>
  </si>
  <si>
    <t>FEMSA Consolidated ex-KOF</t>
  </si>
  <si>
    <t>FEMSA Net Debt</t>
  </si>
  <si>
    <t>1 Includes Proximity Europe only for the consolidated period.</t>
  </si>
  <si>
    <t>2 Coca-Cola FEMSA adjustment represents 100% of its LTM EBITDA.</t>
  </si>
  <si>
    <t>3 Includes FEMSA Other businesses (including Solistica and Digital@FEMSA), FEMSA corporate expenses and the effects of consolidation adjustments</t>
  </si>
  <si>
    <t>4 Reflects cash dividends received from Coca-Cola FEMSA for approximately US$276 mm and US$79 mm from JRD, and Heineken US$129 mm from Heineken during the last twelve months.</t>
  </si>
  <si>
    <t>5 Includes EUR€ 500.0 mm in notes convertible to Heineken Holding N.V. shares.</t>
  </si>
  <si>
    <t>Translated to USD for readers’ convenience using the exchange rate published by the Federal Reserve Bank of New York as of the end of each reporting period.</t>
  </si>
  <si>
    <t>Information of Locations</t>
  </si>
  <si>
    <t>Total Locations</t>
  </si>
  <si>
    <t>Locations Mexico</t>
  </si>
  <si>
    <t>Locations South America</t>
  </si>
  <si>
    <t>Net new locations: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</si>
  <si>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location, considering same locations with more than twelve months of all the operations of the Health Division.</t>
    </r>
  </si>
  <si>
    <t>Mar-23</t>
  </si>
  <si>
    <t xml:space="preserve">  Proximity Americas - Results of Operations</t>
  </si>
  <si>
    <r>
      <t xml:space="preserve">Income tax </t>
    </r>
    <r>
      <rPr>
        <vertAlign val="superscript"/>
        <sz val="8"/>
        <color theme="1"/>
        <rFont val="Open Sans"/>
        <family val="2"/>
      </rPr>
      <t>(5)</t>
    </r>
  </si>
  <si>
    <t>Adjusted EBITDA</t>
  </si>
  <si>
    <t xml:space="preserve">CAPEX </t>
  </si>
  <si>
    <t xml:space="preserve">Current Assets Available for sale </t>
  </si>
  <si>
    <t xml:space="preserve">Operating liabilities </t>
  </si>
  <si>
    <t>Short term liabilities available for sale</t>
  </si>
  <si>
    <t>Long-term debt (2)</t>
  </si>
  <si>
    <t>N.S.</t>
  </si>
  <si>
    <t>March 31, 2024</t>
  </si>
  <si>
    <t>Twelve months ended March 31, 2024</t>
  </si>
  <si>
    <t>As of March 31, 2024</t>
  </si>
  <si>
    <t>% Integral</t>
  </si>
  <si>
    <t>1Q 2024</t>
  </si>
  <si>
    <r>
      <t xml:space="preserve">LTM </t>
    </r>
    <r>
      <rPr>
        <b/>
        <vertAlign val="superscript"/>
        <sz val="8"/>
        <color rgb="FF000000"/>
        <rFont val="Open Sans"/>
        <family val="2"/>
      </rPr>
      <t>(1)</t>
    </r>
    <r>
      <rPr>
        <b/>
        <sz val="8"/>
        <color rgb="FF000000"/>
        <rFont val="Open Sans"/>
        <family val="2"/>
      </rPr>
      <t xml:space="preserve"> Mar-24</t>
    </r>
  </si>
  <si>
    <t>Mar-24</t>
  </si>
  <si>
    <t xml:space="preserve">  N.S.</t>
  </si>
  <si>
    <t xml:space="preserve"> </t>
  </si>
  <si>
    <t xml:space="preserve"> N.S.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</si>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</sst>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"/>
    <numFmt numFmtId="168" formatCode="0.0_);\(0.0\)"/>
    <numFmt numFmtId="169" formatCode="#,##0.0_);\(#,##0.0\)"/>
    <numFmt numFmtId="170" formatCode="#,##0.0;\-#,##0.0"/>
    <numFmt numFmtId="171" formatCode="[$-409]mmm\-yy;@"/>
    <numFmt numFmtId="172" formatCode="_(* #,##0.0000_);_(* \(#,##0.0000\);_(* &quot;-&quot;??_);_(@_)"/>
    <numFmt numFmtId="173" formatCode="_(* #,##0.00\x_);_(* \(#,##0.00\);_(* &quot;-&quot;??_);_(@_)"/>
    <numFmt numFmtId="179" formatCode="_(* #,##0.0_);_(* \(#,##0.0\);_(* &quot;-&quot;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8"/>
      <color theme="1"/>
      <name val="Open Sans"/>
      <family val="2"/>
    </font>
    <font>
      <sz val="8"/>
      <color rgb="FF97999B"/>
      <name val="Open Sans"/>
      <family val="2"/>
    </font>
    <font>
      <sz val="10"/>
      <name val="MS Sans Serif"/>
      <family val="2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8"/>
      <color rgb="FF000000"/>
      <name val="Open Sans"/>
      <family val="2"/>
    </font>
    <font>
      <vertAlign val="superscript"/>
      <sz val="8"/>
      <color theme="1"/>
      <name val="Open Sans"/>
      <family val="2"/>
    </font>
    <font>
      <b/>
      <sz val="8"/>
      <color rgb="FFFFFFFF"/>
      <name val="Open Sans"/>
      <family val="2"/>
    </font>
    <font>
      <b/>
      <sz val="8"/>
      <color theme="1"/>
      <name val="Open Sans"/>
      <family val="2"/>
    </font>
    <font>
      <b/>
      <sz val="8"/>
      <color theme="0"/>
      <name val="Open Sans"/>
      <family val="2"/>
    </font>
    <font>
      <b/>
      <sz val="8"/>
      <color rgb="FF000000"/>
      <name val="Open Sans"/>
      <family val="2"/>
    </font>
    <font>
      <vertAlign val="superscript"/>
      <sz val="8"/>
      <color rgb="FFFFFFFF"/>
      <name val="Open Sans"/>
      <family val="2"/>
    </font>
    <font>
      <sz val="8"/>
      <color rgb="FFFFFFFF"/>
      <name val="Open Sans"/>
      <family val="2"/>
    </font>
    <font>
      <b/>
      <vertAlign val="superscript"/>
      <sz val="8"/>
      <color rgb="FF000000"/>
      <name val="Open Sans"/>
      <family val="2"/>
    </font>
    <font>
      <b/>
      <sz val="8"/>
      <color rgb="FF862633"/>
      <name val="Open Sans"/>
      <family val="2"/>
    </font>
    <font>
      <sz val="8"/>
      <name val="Open Sans"/>
      <family val="2"/>
    </font>
    <font>
      <sz val="7"/>
      <color rgb="FF000000"/>
      <name val="Open Sans"/>
      <family val="2"/>
    </font>
    <font>
      <sz val="7"/>
      <color theme="1"/>
      <name val="Open Sans"/>
      <family val="2"/>
    </font>
    <font>
      <b/>
      <sz val="7"/>
      <color rgb="FF000000"/>
      <name val="Open Sans"/>
      <family val="2"/>
    </font>
    <font>
      <b/>
      <sz val="20"/>
      <color rgb="FF000000"/>
      <name val="Open Sans"/>
      <family val="2"/>
    </font>
    <font>
      <sz val="20"/>
      <color theme="1"/>
      <name val="Open Sans"/>
      <family val="2"/>
    </font>
    <font>
      <sz val="12"/>
      <color theme="1"/>
      <name val="Open Sans"/>
      <family val="2"/>
    </font>
    <font>
      <sz val="18"/>
      <color rgb="FF97999B"/>
      <name val="Open Sans"/>
      <family val="2"/>
    </font>
    <font>
      <i/>
      <sz val="16"/>
      <color theme="1"/>
      <name val="Open Sans"/>
      <family val="2"/>
    </font>
    <font>
      <b/>
      <i/>
      <sz val="16"/>
      <color theme="0"/>
      <name val="Open Sans"/>
      <family val="2"/>
    </font>
    <font>
      <sz val="16"/>
      <color theme="1"/>
      <name val="Open Sans"/>
      <family val="2"/>
    </font>
    <font>
      <b/>
      <sz val="16"/>
      <color theme="1"/>
      <name val="Open Sans"/>
      <family val="2"/>
    </font>
    <font>
      <b/>
      <vertAlign val="superscript"/>
      <sz val="16"/>
      <color theme="1"/>
      <name val="Open Sans"/>
      <family val="2"/>
    </font>
    <font>
      <vertAlign val="superscript"/>
      <sz val="16"/>
      <color theme="1"/>
      <name val="Open Sans"/>
      <family val="2"/>
    </font>
    <font>
      <i/>
      <sz val="12"/>
      <color theme="1"/>
      <name val="Open Sans"/>
      <family val="2"/>
    </font>
    <font>
      <sz val="12"/>
      <color rgb="FF000000"/>
      <name val="Open Sans"/>
      <family val="2"/>
    </font>
    <font>
      <i/>
      <sz val="8"/>
      <color theme="1"/>
      <name val="Open Sans"/>
      <family val="2"/>
    </font>
    <font>
      <b/>
      <sz val="12"/>
      <color theme="1"/>
      <name val="Open Sans"/>
      <family val="2"/>
    </font>
    <font>
      <sz val="12"/>
      <color theme="0"/>
      <name val="Open Sans"/>
      <family val="2"/>
    </font>
    <font>
      <i/>
      <sz val="8"/>
      <color theme="0"/>
      <name val="Open Sans"/>
      <family val="2"/>
    </font>
    <font>
      <b/>
      <sz val="11"/>
      <color theme="0"/>
      <name val="Open Sans"/>
      <family val="2"/>
    </font>
    <font>
      <i/>
      <sz val="20"/>
      <color theme="0"/>
      <name val="Open Sans"/>
      <family val="2"/>
    </font>
    <font>
      <b/>
      <sz val="7"/>
      <color theme="1"/>
      <name val="Open Sans"/>
      <family val="2"/>
    </font>
  </fonts>
  <fills count="12">
    <fill>
      <patternFill patternType="none"/>
    </fill>
    <fill>
      <patternFill patternType="gray125"/>
    </fill>
    <fill>
      <patternFill patternType="solid">
        <fgColor rgb="FF8626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500"/>
        <bgColor indexed="64"/>
      </patternFill>
    </fill>
    <fill>
      <patternFill patternType="solid">
        <fgColor rgb="FFF58220"/>
        <bgColor indexed="64"/>
      </patternFill>
    </fill>
    <fill>
      <patternFill patternType="solid">
        <fgColor rgb="FF1B70B5"/>
        <bgColor indexed="64"/>
      </patternFill>
    </fill>
    <fill>
      <patternFill patternType="solid">
        <fgColor rgb="FFEB262C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862633"/>
      </bottom>
      <diagonal/>
    </border>
    <border>
      <left/>
      <right/>
      <top/>
      <bottom style="medium">
        <color rgb="FF850026"/>
      </bottom>
      <diagonal/>
    </border>
    <border>
      <left/>
      <right/>
      <top style="medium">
        <color rgb="FF862633"/>
      </top>
      <bottom/>
      <diagonal/>
    </border>
    <border>
      <left/>
      <right/>
      <top/>
      <bottom style="thin">
        <color rgb="FF97999B"/>
      </bottom>
      <diagonal/>
    </border>
    <border>
      <left/>
      <right/>
      <top style="thin">
        <color rgb="FF97999B"/>
      </top>
      <bottom style="thin">
        <color rgb="FF97999B"/>
      </bottom>
      <diagonal/>
    </border>
    <border>
      <left/>
      <right/>
      <top style="thin">
        <color rgb="FF97999B"/>
      </top>
      <bottom/>
      <diagonal/>
    </border>
    <border>
      <left/>
      <right/>
      <top style="medium">
        <color rgb="FF862633"/>
      </top>
      <bottom style="thin">
        <color rgb="FF97999B"/>
      </bottom>
      <diagonal/>
    </border>
    <border>
      <left/>
      <right/>
      <top/>
      <bottom style="medium">
        <color rgb="FFFFB500"/>
      </bottom>
      <diagonal/>
    </border>
    <border>
      <left/>
      <right/>
      <top/>
      <bottom style="medium">
        <color rgb="FFF58220"/>
      </bottom>
      <diagonal/>
    </border>
    <border>
      <left/>
      <right/>
      <top style="thin">
        <color rgb="FF97999B"/>
      </top>
      <bottom style="medium">
        <color rgb="FFF58220"/>
      </bottom>
      <diagonal/>
    </border>
    <border>
      <left/>
      <right/>
      <top/>
      <bottom style="medium">
        <color rgb="FF1B70B5"/>
      </bottom>
      <diagonal/>
    </border>
    <border>
      <left/>
      <right/>
      <top style="thin">
        <color rgb="FF97999B"/>
      </top>
      <bottom style="medium">
        <color rgb="FF1B70B5"/>
      </bottom>
      <diagonal/>
    </border>
    <border>
      <left/>
      <right/>
      <top/>
      <bottom style="medium">
        <color rgb="FFEB262C"/>
      </bottom>
      <diagonal/>
    </border>
    <border>
      <left/>
      <right/>
      <top style="thin">
        <color rgb="FF97999B"/>
      </top>
      <bottom style="medium">
        <color rgb="FFEB262C"/>
      </bottom>
      <diagonal/>
    </border>
    <border>
      <left/>
      <right/>
      <top/>
      <bottom style="dashed">
        <color rgb="FF97999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97999B"/>
      </top>
      <bottom style="medium">
        <color rgb="FFFFB500"/>
      </bottom>
      <diagonal/>
    </border>
    <border>
      <left/>
      <right/>
      <top style="thin">
        <color rgb="FF97999B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97999B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97999B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7" fillId="3" borderId="0" xfId="2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68" fontId="4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37" fontId="4" fillId="0" borderId="4" xfId="0" applyNumberFormat="1" applyFont="1" applyBorder="1" applyAlignment="1">
      <alignment horizontal="right" vertical="center" wrapText="1"/>
    </xf>
    <xf numFmtId="37" fontId="4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37" fontId="4" fillId="0" borderId="8" xfId="0" applyNumberFormat="1" applyFont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/>
    <xf numFmtId="0" fontId="16" fillId="0" borderId="0" xfId="0" applyFont="1" applyAlignment="1">
      <alignment horizontal="right" vertical="center" wrapText="1"/>
    </xf>
    <xf numFmtId="0" fontId="11" fillId="7" borderId="0" xfId="0" applyFont="1" applyFill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right" vertical="center" wrapText="1"/>
    </xf>
    <xf numFmtId="0" fontId="9" fillId="5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right" vertical="center" wrapText="1"/>
    </xf>
    <xf numFmtId="37" fontId="9" fillId="5" borderId="5" xfId="0" applyNumberFormat="1" applyFont="1" applyFill="1" applyBorder="1" applyAlignment="1">
      <alignment horizontal="right" vertical="center" wrapText="1"/>
    </xf>
    <xf numFmtId="37" fontId="9" fillId="5" borderId="4" xfId="0" applyNumberFormat="1" applyFont="1" applyFill="1" applyBorder="1" applyAlignment="1">
      <alignment horizontal="right" vertical="center" wrapText="1"/>
    </xf>
    <xf numFmtId="37" fontId="16" fillId="0" borderId="0" xfId="0" applyNumberFormat="1" applyFont="1" applyAlignment="1">
      <alignment horizontal="right" vertical="center" wrapText="1"/>
    </xf>
    <xf numFmtId="37" fontId="9" fillId="0" borderId="0" xfId="0" applyNumberFormat="1" applyFont="1" applyAlignment="1">
      <alignment horizontal="right" vertical="center" wrapText="1"/>
    </xf>
    <xf numFmtId="37" fontId="12" fillId="0" borderId="0" xfId="0" applyNumberFormat="1" applyFont="1" applyAlignment="1">
      <alignment horizontal="right" vertical="center" wrapText="1"/>
    </xf>
    <xf numFmtId="168" fontId="9" fillId="5" borderId="5" xfId="0" applyNumberFormat="1" applyFont="1" applyFill="1" applyBorder="1" applyAlignment="1">
      <alignment horizontal="right" vertical="center" wrapText="1"/>
    </xf>
    <xf numFmtId="168" fontId="9" fillId="5" borderId="4" xfId="0" applyNumberFormat="1" applyFont="1" applyFill="1" applyBorder="1" applyAlignment="1">
      <alignment horizontal="right" vertical="center" wrapText="1"/>
    </xf>
    <xf numFmtId="168" fontId="16" fillId="0" borderId="0" xfId="0" applyNumberFormat="1" applyFont="1" applyAlignment="1">
      <alignment horizontal="right" vertical="center" wrapText="1"/>
    </xf>
    <xf numFmtId="0" fontId="11" fillId="8" borderId="0" xfId="0" applyFont="1" applyFill="1" applyAlignment="1">
      <alignment vertical="center" wrapText="1"/>
    </xf>
    <xf numFmtId="0" fontId="4" fillId="0" borderId="9" xfId="0" applyFont="1" applyBorder="1"/>
    <xf numFmtId="0" fontId="12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37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165" fontId="9" fillId="5" borderId="5" xfId="0" applyNumberFormat="1" applyFont="1" applyFill="1" applyBorder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165" fontId="16" fillId="0" borderId="10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166" fontId="16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7" fontId="16" fillId="0" borderId="0" xfId="0" applyNumberFormat="1" applyFont="1" applyAlignment="1">
      <alignment horizontal="right" vertical="center" wrapText="1"/>
    </xf>
    <xf numFmtId="43" fontId="4" fillId="0" borderId="0" xfId="0" applyNumberFormat="1" applyFont="1" applyAlignment="1">
      <alignment horizontal="right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0" fontId="4" fillId="0" borderId="11" xfId="0" applyFont="1" applyBorder="1"/>
    <xf numFmtId="0" fontId="12" fillId="0" borderId="11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 wrapText="1"/>
    </xf>
    <xf numFmtId="0" fontId="11" fillId="9" borderId="0" xfId="0" applyFont="1" applyFill="1" applyAlignment="1">
      <alignment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5" fontId="16" fillId="0" borderId="12" xfId="0" applyNumberFormat="1" applyFont="1" applyBorder="1" applyAlignment="1">
      <alignment horizontal="right"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169" fontId="4" fillId="0" borderId="4" xfId="0" applyNumberFormat="1" applyFont="1" applyBorder="1" applyAlignment="1">
      <alignment horizontal="right" vertical="center" wrapText="1"/>
    </xf>
    <xf numFmtId="170" fontId="4" fillId="0" borderId="11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0" fontId="4" fillId="0" borderId="13" xfId="0" applyFont="1" applyBorder="1"/>
    <xf numFmtId="0" fontId="12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0" fontId="11" fillId="10" borderId="0" xfId="0" applyFont="1" applyFill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5" fontId="16" fillId="0" borderId="14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12" fillId="0" borderId="13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10" fontId="9" fillId="0" borderId="0" xfId="0" applyNumberFormat="1" applyFont="1" applyAlignment="1">
      <alignment horizontal="right" vertical="center" wrapText="1"/>
    </xf>
    <xf numFmtId="10" fontId="9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9" fillId="5" borderId="5" xfId="0" applyNumberFormat="1" applyFont="1" applyFill="1" applyBorder="1" applyAlignment="1">
      <alignment horizontal="right" vertical="center" wrapText="1"/>
    </xf>
    <xf numFmtId="167" fontId="9" fillId="5" borderId="4" xfId="0" applyNumberFormat="1" applyFont="1" applyFill="1" applyBorder="1" applyAlignment="1">
      <alignment horizontal="right" vertical="center" wrapText="1"/>
    </xf>
    <xf numFmtId="165" fontId="19" fillId="0" borderId="14" xfId="0" applyNumberFormat="1" applyFont="1" applyBorder="1" applyAlignment="1">
      <alignment horizontal="right" vertical="center" wrapText="1"/>
    </xf>
    <xf numFmtId="164" fontId="3" fillId="0" borderId="0" xfId="0" applyNumberFormat="1" applyFont="1"/>
    <xf numFmtId="164" fontId="12" fillId="0" borderId="1" xfId="0" applyNumberFormat="1" applyFont="1" applyBorder="1" applyAlignment="1">
      <alignment horizontal="right" vertical="center" wrapText="1"/>
    </xf>
    <xf numFmtId="171" fontId="12" fillId="0" borderId="1" xfId="0" applyNumberFormat="1" applyFont="1" applyBorder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43" fontId="9" fillId="0" borderId="0" xfId="1" applyFont="1" applyAlignment="1">
      <alignment horizontal="right" vertical="center" wrapText="1"/>
    </xf>
    <xf numFmtId="43" fontId="9" fillId="0" borderId="2" xfId="1" applyFont="1" applyBorder="1" applyAlignment="1">
      <alignment horizontal="right" vertical="center" wrapText="1"/>
    </xf>
    <xf numFmtId="172" fontId="9" fillId="0" borderId="0" xfId="1" applyNumberFormat="1" applyFont="1" applyAlignment="1">
      <alignment horizontal="right" vertical="center" wrapText="1"/>
    </xf>
    <xf numFmtId="172" fontId="9" fillId="0" borderId="2" xfId="1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3" fontId="20" fillId="0" borderId="3" xfId="0" applyNumberFormat="1" applyFont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3" fontId="21" fillId="0" borderId="4" xfId="0" applyNumberFormat="1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1" applyNumberFormat="1" applyFont="1" applyAlignment="1">
      <alignment vertical="center"/>
    </xf>
    <xf numFmtId="164" fontId="28" fillId="0" borderId="0" xfId="1" applyNumberFormat="1" applyFont="1" applyFill="1" applyBorder="1" applyAlignment="1">
      <alignment horizontal="center" vertical="center" wrapText="1"/>
    </xf>
    <xf numFmtId="164" fontId="28" fillId="0" borderId="0" xfId="1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164" fontId="30" fillId="0" borderId="19" xfId="1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164" fontId="30" fillId="0" borderId="0" xfId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30" fillId="11" borderId="21" xfId="0" applyFont="1" applyFill="1" applyBorder="1" applyAlignment="1">
      <alignment vertical="center"/>
    </xf>
    <xf numFmtId="9" fontId="25" fillId="0" borderId="0" xfId="3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30" fillId="4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164" fontId="33" fillId="0" borderId="0" xfId="1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164" fontId="37" fillId="0" borderId="0" xfId="0" applyNumberFormat="1" applyFont="1" applyAlignment="1">
      <alignment vertical="center"/>
    </xf>
    <xf numFmtId="167" fontId="37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164" fontId="37" fillId="0" borderId="0" xfId="1" applyNumberFormat="1" applyFont="1" applyAlignment="1">
      <alignment vertical="center"/>
    </xf>
    <xf numFmtId="165" fontId="37" fillId="0" borderId="0" xfId="1" applyNumberFormat="1" applyFont="1" applyAlignment="1">
      <alignment vertical="center"/>
    </xf>
    <xf numFmtId="5" fontId="37" fillId="0" borderId="0" xfId="0" applyNumberFormat="1" applyFont="1" applyAlignment="1">
      <alignment vertical="center"/>
    </xf>
    <xf numFmtId="173" fontId="40" fillId="0" borderId="0" xfId="1" applyNumberFormat="1" applyFont="1" applyAlignment="1">
      <alignment vertical="center"/>
    </xf>
    <xf numFmtId="43" fontId="37" fillId="0" borderId="0" xfId="0" applyNumberFormat="1" applyFont="1" applyAlignment="1">
      <alignment vertical="center"/>
    </xf>
    <xf numFmtId="164" fontId="29" fillId="0" borderId="20" xfId="1" applyNumberFormat="1" applyFont="1" applyBorder="1" applyAlignment="1">
      <alignment vertical="center"/>
    </xf>
    <xf numFmtId="43" fontId="29" fillId="0" borderId="20" xfId="1" applyFont="1" applyBorder="1" applyAlignment="1">
      <alignment vertical="center"/>
    </xf>
    <xf numFmtId="164" fontId="29" fillId="0" borderId="21" xfId="1" applyNumberFormat="1" applyFont="1" applyBorder="1" applyAlignment="1">
      <alignment vertical="center"/>
    </xf>
    <xf numFmtId="164" fontId="30" fillId="11" borderId="21" xfId="1" applyNumberFormat="1" applyFont="1" applyFill="1" applyBorder="1" applyAlignment="1">
      <alignment vertical="center"/>
    </xf>
    <xf numFmtId="164" fontId="30" fillId="4" borderId="0" xfId="1" applyNumberFormat="1" applyFont="1" applyFill="1" applyBorder="1" applyAlignment="1">
      <alignment vertical="center"/>
    </xf>
    <xf numFmtId="164" fontId="29" fillId="4" borderId="0" xfId="1" applyNumberFormat="1" applyFont="1" applyFill="1" applyBorder="1" applyAlignment="1">
      <alignment vertical="center"/>
    </xf>
    <xf numFmtId="165" fontId="12" fillId="0" borderId="4" xfId="0" applyNumberFormat="1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22" xfId="0" applyFont="1" applyBorder="1" applyAlignment="1">
      <alignment vertical="center" wrapText="1"/>
    </xf>
    <xf numFmtId="165" fontId="20" fillId="0" borderId="3" xfId="0" applyNumberFormat="1" applyFont="1" applyBorder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37" fontId="4" fillId="0" borderId="23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horizontal="right" vertical="center" wrapText="1"/>
    </xf>
    <xf numFmtId="168" fontId="4" fillId="0" borderId="23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164" fontId="28" fillId="2" borderId="16" xfId="1" applyNumberFormat="1" applyFont="1" applyFill="1" applyBorder="1" applyAlignment="1">
      <alignment horizontal="center" vertical="center" wrapText="1"/>
    </xf>
    <xf numFmtId="164" fontId="28" fillId="2" borderId="17" xfId="1" applyNumberFormat="1" applyFont="1" applyFill="1" applyBorder="1" applyAlignment="1">
      <alignment horizontal="center" vertical="center" wrapText="1"/>
    </xf>
    <xf numFmtId="164" fontId="28" fillId="2" borderId="18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1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13" fillId="8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13" fillId="1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horizontal="right" vertical="center" wrapText="1"/>
    </xf>
    <xf numFmtId="3" fontId="21" fillId="0" borderId="26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horizontal="right" vertical="center" wrapText="1"/>
    </xf>
    <xf numFmtId="3" fontId="20" fillId="5" borderId="26" xfId="0" applyNumberFormat="1" applyFont="1" applyFill="1" applyBorder="1" applyAlignment="1">
      <alignment horizontal="right" vertical="center" wrapText="1"/>
    </xf>
    <xf numFmtId="0" fontId="20" fillId="5" borderId="26" xfId="0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21" fillId="0" borderId="27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horizontal="right" vertical="center" wrapText="1"/>
    </xf>
    <xf numFmtId="0" fontId="21" fillId="5" borderId="26" xfId="0" applyFont="1" applyFill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3" fontId="20" fillId="5" borderId="28" xfId="0" applyNumberFormat="1" applyFont="1" applyFill="1" applyBorder="1" applyAlignment="1">
      <alignment horizontal="right" vertical="center" wrapText="1"/>
    </xf>
    <xf numFmtId="0" fontId="20" fillId="5" borderId="28" xfId="0" applyFont="1" applyFill="1" applyBorder="1" applyAlignment="1">
      <alignment horizontal="right" vertical="center" wrapText="1"/>
    </xf>
    <xf numFmtId="10" fontId="20" fillId="5" borderId="28" xfId="0" applyNumberFormat="1" applyFont="1" applyFill="1" applyBorder="1" applyAlignment="1">
      <alignment horizontal="right" vertical="center" wrapText="1"/>
    </xf>
    <xf numFmtId="10" fontId="21" fillId="0" borderId="0" xfId="0" applyNumberFormat="1" applyFont="1" applyAlignment="1">
      <alignment horizontal="right" vertical="center" wrapText="1"/>
    </xf>
    <xf numFmtId="10" fontId="21" fillId="0" borderId="26" xfId="0" applyNumberFormat="1" applyFont="1" applyBorder="1" applyAlignment="1">
      <alignment horizontal="right" vertical="center" wrapText="1"/>
    </xf>
    <xf numFmtId="10" fontId="20" fillId="5" borderId="26" xfId="0" applyNumberFormat="1" applyFont="1" applyFill="1" applyBorder="1" applyAlignment="1">
      <alignment horizontal="right" vertical="center" wrapText="1"/>
    </xf>
    <xf numFmtId="3" fontId="22" fillId="6" borderId="29" xfId="0" applyNumberFormat="1" applyFont="1" applyFill="1" applyBorder="1" applyAlignment="1">
      <alignment horizontal="right" vertical="center" wrapText="1"/>
    </xf>
    <xf numFmtId="165" fontId="41" fillId="0" borderId="29" xfId="0" applyNumberFormat="1" applyFont="1" applyBorder="1" applyAlignment="1">
      <alignment horizontal="right" vertical="center" wrapText="1"/>
    </xf>
    <xf numFmtId="165" fontId="21" fillId="0" borderId="4" xfId="0" applyNumberFormat="1" applyFont="1" applyBorder="1" applyAlignment="1">
      <alignment vertical="center" wrapText="1"/>
    </xf>
    <xf numFmtId="179" fontId="21" fillId="0" borderId="3" xfId="0" applyNumberFormat="1" applyFont="1" applyBorder="1" applyAlignment="1">
      <alignment horizontal="right" vertical="center" wrapText="1"/>
    </xf>
    <xf numFmtId="179" fontId="21" fillId="0" borderId="0" xfId="0" applyNumberFormat="1" applyFont="1" applyAlignment="1">
      <alignment horizontal="right" vertical="center" wrapText="1"/>
    </xf>
    <xf numFmtId="179" fontId="21" fillId="0" borderId="27" xfId="0" applyNumberFormat="1" applyFont="1" applyBorder="1" applyAlignment="1">
      <alignment horizontal="right" vertical="center" wrapText="1"/>
    </xf>
    <xf numFmtId="179" fontId="21" fillId="0" borderId="1" xfId="0" applyNumberFormat="1" applyFont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_IV-trim  2002" xfId="2" xr:uid="{ACB3893E-E5CF-43C1-9A98-3303038BDE3E}"/>
    <cellStyle name="Percent" xfId="3" builtinId="5"/>
  </cellStyles>
  <dxfs count="0"/>
  <tableStyles count="0" defaultTableStyle="TableStyleMedium2" defaultPivotStyle="PivotStyleLight16"/>
  <colors>
    <mruColors>
      <color rgb="FF97999B"/>
      <color rgb="FFEB262C"/>
      <color rgb="FF283583"/>
      <color rgb="FF1B70B5"/>
      <color rgb="FFF58220"/>
      <color rgb="FFFFB500"/>
      <color rgb="FFF2F2F2"/>
      <color rgb="FF862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07-4229-BC85-162163532A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07-4229-BC85-162163532A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07-4229-BC85-162163532A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07-4229-BC85-162163532A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07-4229-BC85-162163532A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B707-4229-BC85-162163532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158750</xdr:rowOff>
    </xdr:from>
    <xdr:to>
      <xdr:col>5</xdr:col>
      <xdr:colOff>0</xdr:colOff>
      <xdr:row>33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9C69E3-3F6A-4A80-8159-AE093E5D4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140873\Downloads\Copy%20of%20NB%20EBITDA%20TABLES%201Q23%20v1%20-%20230427%201054%20am.xlsx" TargetMode="External"/><Relationship Id="rId1" Type="http://schemas.openxmlformats.org/officeDocument/2006/relationships/externalLinkPath" Target="file:///C:\Users\5140873\Downloads\Copy%20of%20NB%20EBITDA%20TABLES%201Q23%20v1%20-%20230427%201054%20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BITDA &amp; ND exKOF (3)"/>
      <sheetName val="EBITDA &amp; ND exKOF"/>
      <sheetName val="Sheet3"/>
      <sheetName val="FMX &amp; KOF Reported P&amp;L Figures"/>
      <sheetName val="Dividends"/>
      <sheetName val="FMX BS"/>
      <sheetName val="KOF BS"/>
      <sheetName val="EBITDA &amp; ND exKOF (2)"/>
    </sheetNames>
    <sheetDataSet>
      <sheetData sheetId="0"/>
      <sheetData sheetId="1"/>
      <sheetData sheetId="2"/>
      <sheetData sheetId="3">
        <row r="17">
          <cell r="Y17">
            <v>1879.5511770509661</v>
          </cell>
        </row>
      </sheetData>
      <sheetData sheetId="4">
        <row r="16">
          <cell r="O16">
            <v>483.50515201503788</v>
          </cell>
        </row>
      </sheetData>
      <sheetData sheetId="5">
        <row r="6">
          <cell r="D6">
            <v>99927</v>
          </cell>
        </row>
        <row r="21">
          <cell r="D21">
            <v>2073</v>
          </cell>
        </row>
        <row r="22">
          <cell r="D22">
            <v>14558</v>
          </cell>
        </row>
        <row r="27">
          <cell r="D27">
            <v>138485</v>
          </cell>
        </row>
      </sheetData>
      <sheetData sheetId="6">
        <row r="8">
          <cell r="J8">
            <v>7901.1623844406022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4073-8FE3-49A6-AF78-38973632B77D}">
  <dimension ref="B2:J48"/>
  <sheetViews>
    <sheetView showGridLines="0" tabSelected="1" zoomScale="70" zoomScaleNormal="7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384" width="8.7265625" style="1"/>
  </cols>
  <sheetData>
    <row r="2" spans="2:9" ht="21.5" customHeight="1" x14ac:dyDescent="0.45">
      <c r="B2" s="187"/>
      <c r="C2" s="4" t="s">
        <v>21</v>
      </c>
    </row>
    <row r="3" spans="2:9" ht="18" customHeight="1" x14ac:dyDescent="0.45">
      <c r="B3" s="187"/>
      <c r="C3" s="5" t="s">
        <v>22</v>
      </c>
    </row>
    <row r="5" spans="2:9" ht="20" customHeight="1" x14ac:dyDescent="0.45">
      <c r="D5" s="190" t="s">
        <v>129</v>
      </c>
      <c r="E5" s="190"/>
      <c r="F5" s="190"/>
      <c r="G5" s="190"/>
      <c r="H5" s="190"/>
      <c r="I5" s="176"/>
    </row>
    <row r="6" spans="2:9" ht="30" customHeight="1" thickBot="1" x14ac:dyDescent="0.5">
      <c r="D6" s="10">
        <v>2024</v>
      </c>
      <c r="E6" s="10" t="s">
        <v>23</v>
      </c>
      <c r="F6" s="10">
        <v>2023</v>
      </c>
      <c r="G6" s="10" t="s">
        <v>23</v>
      </c>
      <c r="H6" s="10" t="s">
        <v>0</v>
      </c>
    </row>
    <row r="7" spans="2:9" ht="14.5" customHeight="1" x14ac:dyDescent="0.45">
      <c r="C7" s="6" t="s">
        <v>27</v>
      </c>
      <c r="D7" s="211">
        <v>178204</v>
      </c>
      <c r="E7" s="212">
        <v>100</v>
      </c>
      <c r="F7" s="211">
        <v>160107</v>
      </c>
      <c r="G7" s="212">
        <v>100</v>
      </c>
      <c r="H7" s="212">
        <v>11.3</v>
      </c>
      <c r="I7" s="120"/>
    </row>
    <row r="8" spans="2:9" ht="14.5" customHeight="1" thickBot="1" x14ac:dyDescent="0.5">
      <c r="C8" s="12" t="s">
        <v>1</v>
      </c>
      <c r="D8" s="213">
        <v>107980</v>
      </c>
      <c r="E8" s="214">
        <v>60.6</v>
      </c>
      <c r="F8" s="213">
        <v>96781</v>
      </c>
      <c r="G8" s="214">
        <v>60.4</v>
      </c>
      <c r="H8" s="214">
        <v>11.6</v>
      </c>
      <c r="I8" s="120"/>
    </row>
    <row r="9" spans="2:9" ht="14.5" customHeight="1" thickBot="1" x14ac:dyDescent="0.5">
      <c r="C9" s="17" t="s">
        <v>2</v>
      </c>
      <c r="D9" s="215">
        <v>70224</v>
      </c>
      <c r="E9" s="216">
        <v>39.4</v>
      </c>
      <c r="F9" s="215">
        <v>63326</v>
      </c>
      <c r="G9" s="216">
        <v>39.6</v>
      </c>
      <c r="H9" s="216">
        <v>10.9</v>
      </c>
      <c r="I9" s="120"/>
    </row>
    <row r="10" spans="2:9" ht="14.5" customHeight="1" x14ac:dyDescent="0.45">
      <c r="C10" s="7" t="s">
        <v>3</v>
      </c>
      <c r="D10" s="217">
        <v>8419</v>
      </c>
      <c r="E10" s="218">
        <v>4.7</v>
      </c>
      <c r="F10" s="217">
        <v>6636</v>
      </c>
      <c r="G10" s="218">
        <v>4.0999999999999996</v>
      </c>
      <c r="H10" s="218">
        <v>26.9</v>
      </c>
      <c r="I10" s="120"/>
    </row>
    <row r="11" spans="2:9" ht="14.5" customHeight="1" x14ac:dyDescent="0.45">
      <c r="C11" s="7" t="s">
        <v>4</v>
      </c>
      <c r="D11" s="217">
        <v>46773</v>
      </c>
      <c r="E11" s="218">
        <v>26.2</v>
      </c>
      <c r="F11" s="217">
        <v>44034</v>
      </c>
      <c r="G11" s="218">
        <v>27.5</v>
      </c>
      <c r="H11" s="218">
        <v>6.2</v>
      </c>
      <c r="I11" s="120"/>
    </row>
    <row r="12" spans="2:9" ht="14.5" customHeight="1" thickBot="1" x14ac:dyDescent="0.5">
      <c r="C12" s="12" t="s">
        <v>28</v>
      </c>
      <c r="D12" s="214">
        <v>265</v>
      </c>
      <c r="E12" s="214">
        <v>0.1</v>
      </c>
      <c r="F12" s="214">
        <v>-256</v>
      </c>
      <c r="G12" s="214">
        <v>-0.2</v>
      </c>
      <c r="H12" s="214" t="s">
        <v>128</v>
      </c>
      <c r="I12" s="120"/>
    </row>
    <row r="13" spans="2:9" ht="14.5" customHeight="1" thickBot="1" x14ac:dyDescent="0.5">
      <c r="C13" s="17" t="s">
        <v>29</v>
      </c>
      <c r="D13" s="215">
        <v>14767</v>
      </c>
      <c r="E13" s="216">
        <v>8.3000000000000007</v>
      </c>
      <c r="F13" s="215">
        <v>12912</v>
      </c>
      <c r="G13" s="216">
        <v>8.1</v>
      </c>
      <c r="H13" s="216">
        <v>14.4</v>
      </c>
      <c r="I13" s="120"/>
    </row>
    <row r="14" spans="2:9" ht="14.5" customHeight="1" thickBot="1" x14ac:dyDescent="0.5">
      <c r="C14" s="14" t="s">
        <v>5</v>
      </c>
      <c r="D14" s="219">
        <v>2426</v>
      </c>
      <c r="E14" s="220">
        <v>1.4</v>
      </c>
      <c r="F14" s="220">
        <v>307</v>
      </c>
      <c r="G14" s="220">
        <v>0.2</v>
      </c>
      <c r="H14" s="220" t="s">
        <v>128</v>
      </c>
      <c r="I14" s="120"/>
    </row>
    <row r="15" spans="2:9" ht="14.5" customHeight="1" x14ac:dyDescent="0.45">
      <c r="C15" s="15" t="s">
        <v>6</v>
      </c>
      <c r="D15" s="217">
        <v>4716</v>
      </c>
      <c r="E15" s="218"/>
      <c r="F15" s="217">
        <v>3574</v>
      </c>
      <c r="G15" s="218"/>
      <c r="H15" s="218">
        <v>31.9</v>
      </c>
      <c r="I15" s="120"/>
    </row>
    <row r="16" spans="2:9" ht="14.5" customHeight="1" x14ac:dyDescent="0.45">
      <c r="C16" s="7" t="s">
        <v>7</v>
      </c>
      <c r="D16" s="217">
        <v>2845</v>
      </c>
      <c r="E16" s="218"/>
      <c r="F16" s="217">
        <v>8500</v>
      </c>
      <c r="G16" s="218"/>
      <c r="H16" s="218">
        <v>-66.5</v>
      </c>
      <c r="I16" s="120"/>
    </row>
    <row r="17" spans="3:9" ht="14.5" customHeight="1" x14ac:dyDescent="0.45">
      <c r="C17" s="7" t="s">
        <v>8</v>
      </c>
      <c r="D17" s="217">
        <v>1871</v>
      </c>
      <c r="E17" s="218"/>
      <c r="F17" s="217">
        <v>-4926</v>
      </c>
      <c r="G17" s="218"/>
      <c r="H17" s="218">
        <v>-138</v>
      </c>
      <c r="I17" s="120"/>
    </row>
    <row r="18" spans="3:9" ht="14.5" customHeight="1" x14ac:dyDescent="0.45">
      <c r="C18" s="7" t="s">
        <v>9</v>
      </c>
      <c r="D18" s="217">
        <v>1104</v>
      </c>
      <c r="E18" s="218"/>
      <c r="F18" s="217">
        <v>2547</v>
      </c>
      <c r="G18" s="218"/>
      <c r="H18" s="218">
        <v>-56.6</v>
      </c>
      <c r="I18" s="120"/>
    </row>
    <row r="19" spans="3:9" ht="14.5" customHeight="1" thickBot="1" x14ac:dyDescent="0.5">
      <c r="C19" s="12" t="s">
        <v>10</v>
      </c>
      <c r="D19" s="220">
        <v>291</v>
      </c>
      <c r="E19" s="220"/>
      <c r="F19" s="220">
        <v>315</v>
      </c>
      <c r="G19" s="220"/>
      <c r="H19" s="220">
        <v>-7.6</v>
      </c>
      <c r="I19" s="120"/>
    </row>
    <row r="20" spans="3:9" ht="14.5" customHeight="1" thickBot="1" x14ac:dyDescent="0.5">
      <c r="C20" s="14" t="s">
        <v>11</v>
      </c>
      <c r="D20" s="219">
        <v>3266</v>
      </c>
      <c r="E20" s="220"/>
      <c r="F20" s="219">
        <v>-2066</v>
      </c>
      <c r="G20" s="220"/>
      <c r="H20" s="220" t="s">
        <v>128</v>
      </c>
      <c r="I20" s="120"/>
    </row>
    <row r="21" spans="3:9" ht="14.5" customHeight="1" x14ac:dyDescent="0.45">
      <c r="C21" s="7" t="s">
        <v>12</v>
      </c>
      <c r="D21" s="217">
        <v>9073</v>
      </c>
      <c r="E21" s="218"/>
      <c r="F21" s="217">
        <v>14671</v>
      </c>
      <c r="G21" s="218"/>
      <c r="H21" s="218">
        <v>-38.200000000000003</v>
      </c>
      <c r="I21" s="120"/>
    </row>
    <row r="22" spans="3:9" ht="14.5" customHeight="1" x14ac:dyDescent="0.45">
      <c r="C22" s="7" t="s">
        <v>169</v>
      </c>
      <c r="D22" s="217">
        <v>3267</v>
      </c>
      <c r="E22" s="218"/>
      <c r="F22" s="217">
        <v>4205</v>
      </c>
      <c r="G22" s="218"/>
      <c r="H22" s="218">
        <v>-22.3</v>
      </c>
      <c r="I22" s="120"/>
    </row>
    <row r="23" spans="3:9" ht="14.5" customHeight="1" thickBot="1" x14ac:dyDescent="0.5">
      <c r="C23" s="12" t="s">
        <v>30</v>
      </c>
      <c r="D23" s="214">
        <v>-33</v>
      </c>
      <c r="E23" s="214"/>
      <c r="F23" s="214">
        <v>-211</v>
      </c>
      <c r="G23" s="214"/>
      <c r="H23" s="214">
        <v>-84.2</v>
      </c>
      <c r="I23" s="120"/>
    </row>
    <row r="24" spans="3:9" ht="14.5" customHeight="1" thickBot="1" x14ac:dyDescent="0.5">
      <c r="C24" s="17" t="s">
        <v>125</v>
      </c>
      <c r="D24" s="215">
        <v>5774</v>
      </c>
      <c r="E24" s="221"/>
      <c r="F24" s="215">
        <v>11041</v>
      </c>
      <c r="G24" s="221"/>
      <c r="H24" s="216" t="s">
        <v>128</v>
      </c>
      <c r="I24" s="120"/>
    </row>
    <row r="25" spans="3:9" ht="14.5" customHeight="1" thickBot="1" x14ac:dyDescent="0.5">
      <c r="C25" s="12" t="s">
        <v>126</v>
      </c>
      <c r="D25" s="214">
        <v>110</v>
      </c>
      <c r="E25" s="214"/>
      <c r="F25" s="213">
        <v>39288</v>
      </c>
      <c r="G25" s="214"/>
      <c r="H25" s="214" t="s">
        <v>128</v>
      </c>
      <c r="I25" s="120"/>
    </row>
    <row r="26" spans="3:9" ht="14.5" customHeight="1" thickBot="1" x14ac:dyDescent="0.5">
      <c r="C26" s="17" t="s">
        <v>13</v>
      </c>
      <c r="D26" s="215">
        <v>5884</v>
      </c>
      <c r="E26" s="221"/>
      <c r="F26" s="215">
        <v>50329</v>
      </c>
      <c r="G26" s="221"/>
      <c r="H26" s="216" t="s">
        <v>128</v>
      </c>
      <c r="I26" s="120"/>
    </row>
    <row r="27" spans="3:9" ht="14.5" customHeight="1" x14ac:dyDescent="0.45">
      <c r="C27" s="7" t="s">
        <v>14</v>
      </c>
      <c r="D27" s="217">
        <v>2931</v>
      </c>
      <c r="E27" s="218"/>
      <c r="F27" s="217">
        <v>48078</v>
      </c>
      <c r="G27" s="218"/>
      <c r="H27" s="218" t="s">
        <v>128</v>
      </c>
      <c r="I27" s="120"/>
    </row>
    <row r="28" spans="3:9" ht="14.5" customHeight="1" thickBot="1" x14ac:dyDescent="0.5">
      <c r="C28" s="8" t="s">
        <v>15</v>
      </c>
      <c r="D28" s="222">
        <v>2953</v>
      </c>
      <c r="E28" s="223"/>
      <c r="F28" s="222">
        <v>2251</v>
      </c>
      <c r="G28" s="223"/>
      <c r="H28" s="223">
        <v>31.2</v>
      </c>
      <c r="I28" s="120"/>
    </row>
    <row r="29" spans="3:9" ht="14.5" customHeight="1" x14ac:dyDescent="0.45">
      <c r="C29" s="7"/>
    </row>
    <row r="30" spans="3:9" ht="30" customHeight="1" thickBot="1" x14ac:dyDescent="0.5">
      <c r="C30" s="20" t="s">
        <v>16</v>
      </c>
      <c r="D30" s="19">
        <v>2024</v>
      </c>
      <c r="E30" s="19" t="s">
        <v>23</v>
      </c>
      <c r="F30" s="19">
        <v>2023</v>
      </c>
      <c r="G30" s="19" t="s">
        <v>23</v>
      </c>
      <c r="H30" s="19" t="s">
        <v>0</v>
      </c>
    </row>
    <row r="31" spans="3:9" ht="14.5" customHeight="1" thickBot="1" x14ac:dyDescent="0.5">
      <c r="C31" s="175" t="s">
        <v>17</v>
      </c>
      <c r="D31" s="224">
        <v>14767</v>
      </c>
      <c r="E31" s="225">
        <v>8.3000000000000007</v>
      </c>
      <c r="F31" s="224">
        <v>12912</v>
      </c>
      <c r="G31" s="226">
        <v>8.1000000000000003E-2</v>
      </c>
      <c r="H31" s="225">
        <v>14.4</v>
      </c>
    </row>
    <row r="32" spans="3:9" ht="14.5" customHeight="1" x14ac:dyDescent="0.45">
      <c r="C32" s="7" t="s">
        <v>18</v>
      </c>
      <c r="D32" s="217">
        <v>7868</v>
      </c>
      <c r="E32" s="218">
        <v>4.4000000000000004</v>
      </c>
      <c r="F32" s="217">
        <v>7757</v>
      </c>
      <c r="G32" s="227">
        <v>4.8000000000000001E-2</v>
      </c>
      <c r="H32" s="218">
        <v>1.4</v>
      </c>
    </row>
    <row r="33" spans="3:10" ht="14.5" customHeight="1" thickBot="1" x14ac:dyDescent="0.5">
      <c r="C33" s="12" t="s">
        <v>19</v>
      </c>
      <c r="D33" s="213">
        <v>2415</v>
      </c>
      <c r="E33" s="214">
        <v>1.4</v>
      </c>
      <c r="F33" s="213">
        <v>1042</v>
      </c>
      <c r="G33" s="228">
        <v>7.0000000000000001E-3</v>
      </c>
      <c r="H33" s="214">
        <v>131.69999999999999</v>
      </c>
    </row>
    <row r="34" spans="3:10" ht="14.5" customHeight="1" thickBot="1" x14ac:dyDescent="0.5">
      <c r="C34" s="17" t="s">
        <v>170</v>
      </c>
      <c r="D34" s="215">
        <v>25049</v>
      </c>
      <c r="E34" s="216">
        <v>14.1</v>
      </c>
      <c r="F34" s="215">
        <v>21712</v>
      </c>
      <c r="G34" s="229">
        <v>0.13600000000000001</v>
      </c>
      <c r="H34" s="216">
        <v>15.4</v>
      </c>
    </row>
    <row r="35" spans="3:10" ht="14.5" customHeight="1" thickBot="1" x14ac:dyDescent="0.5">
      <c r="C35" s="8" t="s">
        <v>171</v>
      </c>
      <c r="D35" s="222">
        <v>7371</v>
      </c>
      <c r="E35" s="223"/>
      <c r="F35" s="222">
        <v>5080</v>
      </c>
      <c r="G35" s="223"/>
      <c r="H35" s="223">
        <v>86</v>
      </c>
    </row>
    <row r="37" spans="3:10" ht="14.5" customHeight="1" x14ac:dyDescent="0.45">
      <c r="C37" s="189"/>
      <c r="D37" s="189"/>
      <c r="E37" s="189"/>
      <c r="F37" s="189"/>
      <c r="G37" s="189"/>
      <c r="H37" s="189"/>
      <c r="I37" s="189"/>
      <c r="J37" s="21"/>
    </row>
    <row r="38" spans="3:10" ht="14.5" customHeight="1" x14ac:dyDescent="0.45">
      <c r="C38" s="188" t="s">
        <v>31</v>
      </c>
      <c r="D38" s="188"/>
      <c r="E38" s="188"/>
      <c r="F38" s="188"/>
      <c r="G38" s="188"/>
      <c r="H38" s="188"/>
      <c r="I38" s="188"/>
      <c r="J38" s="22"/>
    </row>
    <row r="39" spans="3:10" ht="14.5" customHeight="1" x14ac:dyDescent="0.45">
      <c r="C39" s="188" t="s">
        <v>32</v>
      </c>
      <c r="D39" s="188"/>
      <c r="E39" s="188"/>
      <c r="F39" s="188"/>
      <c r="G39" s="188"/>
      <c r="H39" s="188"/>
      <c r="I39" s="188"/>
      <c r="J39" s="22"/>
    </row>
    <row r="40" spans="3:10" ht="14.5" customHeight="1" x14ac:dyDescent="0.45">
      <c r="C40" s="188" t="s">
        <v>124</v>
      </c>
      <c r="D40" s="188"/>
      <c r="E40" s="188"/>
      <c r="F40" s="188"/>
      <c r="G40" s="188"/>
      <c r="H40" s="188"/>
      <c r="I40" s="188"/>
      <c r="J40" s="22"/>
    </row>
    <row r="41" spans="3:10" ht="14.5" customHeight="1" x14ac:dyDescent="0.45">
      <c r="C41" s="188"/>
      <c r="D41" s="188"/>
      <c r="E41" s="188"/>
      <c r="F41" s="188"/>
      <c r="G41" s="188"/>
      <c r="H41" s="188"/>
      <c r="I41" s="188"/>
      <c r="J41" s="22"/>
    </row>
    <row r="44" spans="3:10" x14ac:dyDescent="0.45">
      <c r="C44" s="129"/>
    </row>
    <row r="45" spans="3:10" x14ac:dyDescent="0.45">
      <c r="C45" s="129"/>
    </row>
    <row r="46" spans="3:10" x14ac:dyDescent="0.45">
      <c r="C46" s="129"/>
    </row>
    <row r="47" spans="3:10" x14ac:dyDescent="0.45">
      <c r="C47" s="129"/>
    </row>
    <row r="48" spans="3:10" x14ac:dyDescent="0.45">
      <c r="C48" s="129"/>
    </row>
  </sheetData>
  <mergeCells count="7">
    <mergeCell ref="B2:B3"/>
    <mergeCell ref="C41:I41"/>
    <mergeCell ref="C37:I37"/>
    <mergeCell ref="C38:I38"/>
    <mergeCell ref="C39:I39"/>
    <mergeCell ref="C40:I40"/>
    <mergeCell ref="D5:H5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E859-0739-4754-930B-E69AF64678E3}">
  <dimension ref="B2:I58"/>
  <sheetViews>
    <sheetView showGridLines="0" zoomScale="70" zoomScaleNormal="7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39.08984375" style="1" bestFit="1" customWidth="1"/>
    <col min="4" max="9" width="9.1796875" style="1" customWidth="1"/>
    <col min="10" max="10" width="7.7265625" style="1" customWidth="1"/>
    <col min="11" max="16384" width="8.7265625" style="1"/>
  </cols>
  <sheetData>
    <row r="2" spans="2:6" ht="21.5" customHeight="1" x14ac:dyDescent="0.45">
      <c r="B2" s="187"/>
      <c r="C2" s="4" t="s">
        <v>33</v>
      </c>
    </row>
    <row r="3" spans="2:6" ht="18" customHeight="1" x14ac:dyDescent="0.45">
      <c r="B3" s="187"/>
      <c r="C3" s="5" t="s">
        <v>22</v>
      </c>
    </row>
    <row r="5" spans="2:6" ht="24.5" customHeight="1" thickBot="1" x14ac:dyDescent="0.5">
      <c r="C5" s="9" t="s">
        <v>34</v>
      </c>
      <c r="D5" s="122">
        <v>45375</v>
      </c>
      <c r="E5" s="122">
        <v>45283</v>
      </c>
      <c r="F5" s="19" t="s">
        <v>122</v>
      </c>
    </row>
    <row r="6" spans="2:6" ht="14.5" customHeight="1" x14ac:dyDescent="0.45">
      <c r="C6" s="7" t="s">
        <v>35</v>
      </c>
      <c r="D6" s="130">
        <v>137530</v>
      </c>
      <c r="E6" s="130">
        <v>165112</v>
      </c>
      <c r="F6" s="178">
        <v>-16.7</v>
      </c>
    </row>
    <row r="7" spans="2:6" ht="14.5" customHeight="1" x14ac:dyDescent="0.45">
      <c r="C7" s="7" t="s">
        <v>36</v>
      </c>
      <c r="D7" s="131">
        <v>42176</v>
      </c>
      <c r="E7" s="131">
        <v>26728</v>
      </c>
      <c r="F7" s="179">
        <v>57.8</v>
      </c>
    </row>
    <row r="8" spans="2:6" ht="14.5" customHeight="1" x14ac:dyDescent="0.45">
      <c r="C8" s="7" t="s">
        <v>37</v>
      </c>
      <c r="D8" s="131">
        <v>38683</v>
      </c>
      <c r="E8" s="131">
        <v>38863</v>
      </c>
      <c r="F8" s="101">
        <v>-0.5</v>
      </c>
    </row>
    <row r="9" spans="2:6" ht="14.5" customHeight="1" x14ac:dyDescent="0.45">
      <c r="C9" s="7" t="s">
        <v>38</v>
      </c>
      <c r="D9" s="131">
        <v>54571</v>
      </c>
      <c r="E9" s="131">
        <v>58222</v>
      </c>
      <c r="F9" s="101">
        <v>-6.3</v>
      </c>
    </row>
    <row r="10" spans="2:6" ht="14.5" customHeight="1" x14ac:dyDescent="0.45">
      <c r="C10" s="7" t="s">
        <v>39</v>
      </c>
      <c r="D10" s="131">
        <v>48871</v>
      </c>
      <c r="E10" s="131">
        <v>41415</v>
      </c>
      <c r="F10" s="179">
        <v>18</v>
      </c>
    </row>
    <row r="11" spans="2:6" ht="14.5" customHeight="1" x14ac:dyDescent="0.45">
      <c r="C11" s="7" t="s">
        <v>172</v>
      </c>
      <c r="D11" s="131">
        <v>25596</v>
      </c>
      <c r="E11" s="131">
        <v>25819</v>
      </c>
      <c r="F11" s="101">
        <v>-0.9</v>
      </c>
    </row>
    <row r="12" spans="2:6" ht="14.5" customHeight="1" x14ac:dyDescent="0.45">
      <c r="C12" s="7" t="s">
        <v>40</v>
      </c>
      <c r="D12" s="131">
        <v>347427</v>
      </c>
      <c r="E12" s="131">
        <v>356159</v>
      </c>
      <c r="F12" s="179">
        <v>-2.5</v>
      </c>
    </row>
    <row r="13" spans="2:6" ht="14.5" customHeight="1" x14ac:dyDescent="0.45">
      <c r="C13" s="7" t="s">
        <v>41</v>
      </c>
      <c r="D13" s="131">
        <v>26092</v>
      </c>
      <c r="E13" s="131">
        <v>26247</v>
      </c>
      <c r="F13" s="101">
        <v>-0.6</v>
      </c>
    </row>
    <row r="14" spans="2:6" ht="14.5" customHeight="1" x14ac:dyDescent="0.45">
      <c r="C14" s="7" t="s">
        <v>42</v>
      </c>
      <c r="D14" s="131">
        <v>142785</v>
      </c>
      <c r="E14" s="131">
        <v>141530</v>
      </c>
      <c r="F14" s="101">
        <v>0.9</v>
      </c>
    </row>
    <row r="15" spans="2:6" ht="14.5" customHeight="1" x14ac:dyDescent="0.45">
      <c r="C15" s="7" t="s">
        <v>43</v>
      </c>
      <c r="D15" s="131">
        <v>86150</v>
      </c>
      <c r="E15" s="131">
        <v>87941</v>
      </c>
      <c r="F15" s="179">
        <v>-2</v>
      </c>
    </row>
    <row r="16" spans="2:6" ht="14.5" customHeight="1" x14ac:dyDescent="0.45">
      <c r="C16" s="7" t="s">
        <v>46</v>
      </c>
      <c r="D16" s="131">
        <v>141168</v>
      </c>
      <c r="E16" s="131">
        <v>143218</v>
      </c>
      <c r="F16" s="101">
        <v>-1.4</v>
      </c>
    </row>
    <row r="17" spans="3:6" ht="14.5" customHeight="1" thickBot="1" x14ac:dyDescent="0.5">
      <c r="C17" s="177" t="s">
        <v>44</v>
      </c>
      <c r="D17" s="133">
        <v>53938</v>
      </c>
      <c r="E17" s="133">
        <v>50761</v>
      </c>
      <c r="F17" s="232">
        <v>6.3</v>
      </c>
    </row>
    <row r="18" spans="3:6" ht="14.5" customHeight="1" thickBot="1" x14ac:dyDescent="0.5">
      <c r="C18" s="18" t="s">
        <v>45</v>
      </c>
      <c r="D18" s="230">
        <v>797560</v>
      </c>
      <c r="E18" s="230">
        <v>805856</v>
      </c>
      <c r="F18" s="231">
        <v>-1</v>
      </c>
    </row>
    <row r="19" spans="3:6" x14ac:dyDescent="0.45">
      <c r="D19" s="120"/>
      <c r="E19" s="120"/>
      <c r="F19" s="120"/>
    </row>
    <row r="20" spans="3:6" ht="24.5" customHeight="1" thickBot="1" x14ac:dyDescent="0.5">
      <c r="C20" s="9" t="s">
        <v>47</v>
      </c>
      <c r="D20" s="121"/>
      <c r="E20" s="121"/>
      <c r="F20" s="121"/>
    </row>
    <row r="21" spans="3:6" ht="14.5" customHeight="1" x14ac:dyDescent="0.45">
      <c r="C21" s="6" t="s">
        <v>48</v>
      </c>
      <c r="D21" s="211">
        <v>2373</v>
      </c>
      <c r="E21" s="211">
        <v>2453</v>
      </c>
      <c r="F21" s="233">
        <v>-3.3</v>
      </c>
    </row>
    <row r="22" spans="3:6" ht="14.5" customHeight="1" x14ac:dyDescent="0.45">
      <c r="C22" s="7" t="s">
        <v>49</v>
      </c>
      <c r="D22" s="217">
        <v>2704</v>
      </c>
      <c r="E22" s="217">
        <v>8955</v>
      </c>
      <c r="F22" s="234">
        <v>-69.8</v>
      </c>
    </row>
    <row r="23" spans="3:6" ht="14.5" customHeight="1" x14ac:dyDescent="0.45">
      <c r="C23" s="7" t="s">
        <v>50</v>
      </c>
      <c r="D23" s="217">
        <v>1644</v>
      </c>
      <c r="E23" s="217">
        <v>1677</v>
      </c>
      <c r="F23" s="234">
        <v>-2</v>
      </c>
    </row>
    <row r="24" spans="3:6" ht="14.5" customHeight="1" x14ac:dyDescent="0.45">
      <c r="C24" s="7" t="s">
        <v>51</v>
      </c>
      <c r="D24" s="217">
        <v>12233</v>
      </c>
      <c r="E24" s="217">
        <v>12236</v>
      </c>
      <c r="F24" s="234">
        <v>0</v>
      </c>
    </row>
    <row r="25" spans="3:6" ht="14.5" customHeight="1" x14ac:dyDescent="0.45">
      <c r="C25" s="7" t="s">
        <v>173</v>
      </c>
      <c r="D25" s="217">
        <v>175897</v>
      </c>
      <c r="E25" s="217">
        <v>148447</v>
      </c>
      <c r="F25" s="234">
        <v>18.5</v>
      </c>
    </row>
    <row r="26" spans="3:6" ht="14.5" customHeight="1" x14ac:dyDescent="0.45">
      <c r="C26" s="7" t="s">
        <v>174</v>
      </c>
      <c r="D26" s="217">
        <v>11887</v>
      </c>
      <c r="E26" s="217">
        <v>11569</v>
      </c>
      <c r="F26" s="234">
        <v>2.7</v>
      </c>
    </row>
    <row r="27" spans="3:6" ht="14.5" customHeight="1" x14ac:dyDescent="0.45">
      <c r="C27" s="7" t="s">
        <v>52</v>
      </c>
      <c r="D27" s="217">
        <v>206738</v>
      </c>
      <c r="E27" s="217">
        <v>185337</v>
      </c>
      <c r="F27" s="234">
        <v>11.5</v>
      </c>
    </row>
    <row r="28" spans="3:6" ht="14.5" customHeight="1" x14ac:dyDescent="0.45">
      <c r="C28" s="7" t="s">
        <v>175</v>
      </c>
      <c r="D28" s="217">
        <v>126303</v>
      </c>
      <c r="E28" s="217">
        <v>125417</v>
      </c>
      <c r="F28" s="234">
        <v>0.7</v>
      </c>
    </row>
    <row r="29" spans="3:6" ht="14.5" customHeight="1" x14ac:dyDescent="0.45">
      <c r="C29" s="7" t="s">
        <v>53</v>
      </c>
      <c r="D29" s="217">
        <v>82207</v>
      </c>
      <c r="E29" s="217">
        <v>83838</v>
      </c>
      <c r="F29" s="234">
        <v>-1.9</v>
      </c>
    </row>
    <row r="30" spans="3:6" ht="14.5" customHeight="1" x14ac:dyDescent="0.45">
      <c r="C30" s="7" t="s">
        <v>54</v>
      </c>
      <c r="D30" s="217">
        <v>7174</v>
      </c>
      <c r="E30" s="217">
        <v>6920</v>
      </c>
      <c r="F30" s="234">
        <v>3.7</v>
      </c>
    </row>
    <row r="31" spans="3:6" ht="14.5" customHeight="1" thickBot="1" x14ac:dyDescent="0.5">
      <c r="C31" s="12" t="s">
        <v>55</v>
      </c>
      <c r="D31" s="219">
        <v>27757</v>
      </c>
      <c r="E31" s="219">
        <v>25975</v>
      </c>
      <c r="F31" s="235">
        <v>6.9</v>
      </c>
    </row>
    <row r="32" spans="3:6" ht="14.5" customHeight="1" x14ac:dyDescent="0.45">
      <c r="C32" s="7" t="s">
        <v>56</v>
      </c>
      <c r="D32" s="217">
        <v>450180</v>
      </c>
      <c r="E32" s="217">
        <v>427487</v>
      </c>
      <c r="F32" s="234">
        <v>5.3</v>
      </c>
    </row>
    <row r="33" spans="3:6" ht="14.5" customHeight="1" thickBot="1" x14ac:dyDescent="0.5">
      <c r="C33" s="12" t="s">
        <v>57</v>
      </c>
      <c r="D33" s="219">
        <v>347380</v>
      </c>
      <c r="E33" s="219">
        <v>378369</v>
      </c>
      <c r="F33" s="235">
        <v>-8.1999999999999993</v>
      </c>
    </row>
    <row r="34" spans="3:6" ht="14.5" customHeight="1" thickBot="1" x14ac:dyDescent="0.5">
      <c r="C34" s="18" t="s">
        <v>58</v>
      </c>
      <c r="D34" s="222">
        <v>797560</v>
      </c>
      <c r="E34" s="222">
        <v>805856</v>
      </c>
      <c r="F34" s="236">
        <v>-1</v>
      </c>
    </row>
    <row r="36" spans="3:6" ht="24.5" customHeight="1" x14ac:dyDescent="0.45">
      <c r="C36" s="28"/>
      <c r="D36" s="191" t="s">
        <v>177</v>
      </c>
      <c r="E36" s="191"/>
    </row>
    <row r="37" spans="3:6" ht="24.5" customHeight="1" thickBot="1" x14ac:dyDescent="0.5">
      <c r="C37" s="9" t="s">
        <v>72</v>
      </c>
      <c r="D37" s="19" t="s">
        <v>59</v>
      </c>
      <c r="E37" s="19" t="s">
        <v>60</v>
      </c>
    </row>
    <row r="38" spans="3:6" ht="14.5" customHeight="1" x14ac:dyDescent="0.45">
      <c r="C38" s="7" t="s">
        <v>61</v>
      </c>
      <c r="D38" s="11"/>
      <c r="E38" s="11"/>
    </row>
    <row r="39" spans="3:6" ht="14.5" customHeight="1" x14ac:dyDescent="0.45">
      <c r="C39" s="7" t="s">
        <v>62</v>
      </c>
      <c r="D39" s="29">
        <v>0.54600000000000004</v>
      </c>
      <c r="E39" s="29">
        <v>9.0999999999999998E-2</v>
      </c>
    </row>
    <row r="40" spans="3:6" ht="14.5" customHeight="1" x14ac:dyDescent="0.45">
      <c r="C40" s="7" t="s">
        <v>63</v>
      </c>
      <c r="D40" s="29">
        <v>0.27</v>
      </c>
      <c r="E40" s="29">
        <v>3.4000000000000002E-2</v>
      </c>
    </row>
    <row r="41" spans="3:6" ht="14.5" customHeight="1" x14ac:dyDescent="0.45">
      <c r="C41" s="7" t="s">
        <v>64</v>
      </c>
      <c r="D41" s="29">
        <v>6.6000000000000003E-2</v>
      </c>
      <c r="E41" s="29">
        <v>2.5999999999999999E-2</v>
      </c>
    </row>
    <row r="42" spans="3:6" ht="14.5" customHeight="1" x14ac:dyDescent="0.45">
      <c r="C42" s="7" t="s">
        <v>123</v>
      </c>
      <c r="D42" s="29">
        <v>0</v>
      </c>
      <c r="E42" s="29">
        <v>0</v>
      </c>
    </row>
    <row r="43" spans="3:6" ht="14.5" customHeight="1" x14ac:dyDescent="0.45">
      <c r="C43" s="7" t="s">
        <v>65</v>
      </c>
      <c r="D43" s="29">
        <v>7.0000000000000001E-3</v>
      </c>
      <c r="E43" s="29">
        <v>6.3E-2</v>
      </c>
    </row>
    <row r="44" spans="3:6" ht="14.5" customHeight="1" x14ac:dyDescent="0.45">
      <c r="C44" s="7" t="s">
        <v>66</v>
      </c>
      <c r="D44" s="29">
        <v>0</v>
      </c>
      <c r="E44" s="29">
        <v>1.3</v>
      </c>
    </row>
    <row r="45" spans="3:6" ht="14.5" customHeight="1" x14ac:dyDescent="0.45">
      <c r="C45" s="7" t="s">
        <v>67</v>
      </c>
      <c r="D45" s="29">
        <v>0.10199999999999999</v>
      </c>
      <c r="E45" s="29">
        <v>9.2999999999999999E-2</v>
      </c>
    </row>
    <row r="46" spans="3:6" ht="14.5" customHeight="1" x14ac:dyDescent="0.45">
      <c r="C46" s="7" t="s">
        <v>68</v>
      </c>
      <c r="D46" s="29">
        <v>8.9999999999999993E-3</v>
      </c>
      <c r="E46" s="29">
        <v>8.8999999999999996E-2</v>
      </c>
    </row>
    <row r="47" spans="3:6" ht="14.5" customHeight="1" x14ac:dyDescent="0.45">
      <c r="C47" s="7" t="s">
        <v>69</v>
      </c>
      <c r="D47" s="29">
        <v>0</v>
      </c>
      <c r="E47" s="29">
        <v>0</v>
      </c>
    </row>
    <row r="48" spans="3:6" ht="14.5" customHeight="1" x14ac:dyDescent="0.45">
      <c r="C48" s="12" t="s">
        <v>70</v>
      </c>
      <c r="D48" s="114">
        <v>0</v>
      </c>
      <c r="E48" s="114">
        <v>0</v>
      </c>
    </row>
    <row r="49" spans="3:9" ht="14.5" customHeight="1" thickBot="1" x14ac:dyDescent="0.5">
      <c r="C49" s="18" t="s">
        <v>71</v>
      </c>
      <c r="D49" s="132">
        <v>1</v>
      </c>
      <c r="E49" s="132">
        <v>7.1999999999999995E-2</v>
      </c>
    </row>
    <row r="50" spans="3:9" ht="16.5" customHeight="1" x14ac:dyDescent="0.45">
      <c r="C50" s="16"/>
      <c r="D50" s="115"/>
      <c r="E50" s="11"/>
    </row>
    <row r="51" spans="3:9" ht="14.5" customHeight="1" x14ac:dyDescent="0.45">
      <c r="C51" s="7" t="s">
        <v>73</v>
      </c>
      <c r="D51" s="29">
        <v>0.83799999999999997</v>
      </c>
      <c r="E51" s="11"/>
    </row>
    <row r="52" spans="3:9" ht="14.5" customHeight="1" thickBot="1" x14ac:dyDescent="0.5">
      <c r="C52" s="8" t="s">
        <v>74</v>
      </c>
      <c r="D52" s="30">
        <v>0.16200000000000001</v>
      </c>
      <c r="E52" s="11"/>
    </row>
    <row r="54" spans="3:9" ht="24.5" customHeight="1" thickBot="1" x14ac:dyDescent="0.5">
      <c r="C54" s="9" t="s">
        <v>75</v>
      </c>
      <c r="D54" s="19">
        <v>2024</v>
      </c>
      <c r="E54" s="19">
        <v>2025</v>
      </c>
      <c r="F54" s="19">
        <v>2026</v>
      </c>
      <c r="G54" s="19">
        <v>2027</v>
      </c>
      <c r="H54" s="19">
        <v>2028</v>
      </c>
      <c r="I54" s="19" t="s">
        <v>130</v>
      </c>
    </row>
    <row r="55" spans="3:9" x14ac:dyDescent="0.45">
      <c r="C55" s="31" t="s">
        <v>76</v>
      </c>
      <c r="D55" s="29">
        <v>3.5999999999999997E-2</v>
      </c>
      <c r="E55" s="29">
        <v>1.7000000000000001E-2</v>
      </c>
      <c r="F55" s="29">
        <v>9.1999999999999998E-2</v>
      </c>
      <c r="G55" s="29">
        <v>0.08</v>
      </c>
      <c r="H55" s="29">
        <v>0.113</v>
      </c>
      <c r="I55" s="29">
        <v>0.66800000000000004</v>
      </c>
    </row>
    <row r="57" spans="3:9" ht="14.5" customHeight="1" x14ac:dyDescent="0.45">
      <c r="C57" s="188" t="s">
        <v>77</v>
      </c>
      <c r="D57" s="188"/>
      <c r="E57" s="188"/>
      <c r="F57" s="188"/>
      <c r="G57" s="188"/>
      <c r="H57" s="188"/>
      <c r="I57" s="188"/>
    </row>
    <row r="58" spans="3:9" ht="14" customHeight="1" x14ac:dyDescent="0.45">
      <c r="C58" s="188" t="s">
        <v>78</v>
      </c>
      <c r="D58" s="188"/>
      <c r="E58" s="188"/>
      <c r="F58" s="188"/>
      <c r="G58" s="188"/>
      <c r="H58" s="188"/>
      <c r="I58" s="188"/>
    </row>
  </sheetData>
  <mergeCells count="4">
    <mergeCell ref="D36:E36"/>
    <mergeCell ref="C57:I57"/>
    <mergeCell ref="C58:I58"/>
    <mergeCell ref="B2:B3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A308-CC06-427A-ACCB-ACF01FAE79D3}">
  <dimension ref="B2:V43"/>
  <sheetViews>
    <sheetView showGridLines="0" zoomScale="30" zoomScaleNormal="30" zoomScaleSheetLayoutView="55" workbookViewId="0">
      <selection activeCell="B1" sqref="B1"/>
    </sheetView>
  </sheetViews>
  <sheetFormatPr defaultColWidth="8.7265625" defaultRowHeight="18" x14ac:dyDescent="0.35"/>
  <cols>
    <col min="1" max="1" width="3.453125" style="136" customWidth="1"/>
    <col min="2" max="2" width="48.81640625" style="136" customWidth="1"/>
    <col min="3" max="3" width="30.7265625" style="137" customWidth="1"/>
    <col min="4" max="5" width="27.26953125" style="136" customWidth="1"/>
    <col min="6" max="7" width="4.81640625" style="136" customWidth="1"/>
    <col min="8" max="8" width="57.81640625" style="136" customWidth="1"/>
    <col min="9" max="9" width="23.26953125" style="137" customWidth="1"/>
    <col min="10" max="11" width="23.26953125" style="136" customWidth="1"/>
    <col min="12" max="13" width="8.7265625" style="136"/>
    <col min="14" max="14" width="13.7265625" style="136" customWidth="1"/>
    <col min="15" max="16" width="8.7265625" style="136"/>
    <col min="17" max="17" width="16.1796875" style="136" bestFit="1" customWidth="1"/>
    <col min="18" max="24" width="14.6328125" style="136" customWidth="1"/>
    <col min="25" max="16384" width="8.7265625" style="136"/>
  </cols>
  <sheetData>
    <row r="2" spans="2:14" ht="29.5" x14ac:dyDescent="0.35">
      <c r="B2" s="134" t="s">
        <v>131</v>
      </c>
      <c r="C2" s="135"/>
    </row>
    <row r="3" spans="2:14" ht="26" x14ac:dyDescent="0.35">
      <c r="B3" s="196" t="s">
        <v>132</v>
      </c>
      <c r="C3" s="196"/>
    </row>
    <row r="5" spans="2:14" ht="7" customHeight="1" x14ac:dyDescent="0.35"/>
    <row r="6" spans="2:14" ht="7" customHeight="1" x14ac:dyDescent="0.35"/>
    <row r="7" spans="2:14" ht="56.15" customHeight="1" x14ac:dyDescent="0.35">
      <c r="B7" s="197"/>
      <c r="C7" s="192" t="s">
        <v>178</v>
      </c>
      <c r="D7" s="193"/>
      <c r="E7" s="194"/>
      <c r="H7" s="197"/>
      <c r="I7" s="192" t="s">
        <v>179</v>
      </c>
      <c r="J7" s="193"/>
      <c r="K7" s="194"/>
    </row>
    <row r="8" spans="2:14" ht="8.5" customHeight="1" x14ac:dyDescent="0.35">
      <c r="B8" s="198"/>
      <c r="C8" s="138"/>
      <c r="D8" s="139"/>
      <c r="E8" s="140"/>
      <c r="H8" s="198"/>
      <c r="I8" s="138"/>
      <c r="J8" s="139"/>
      <c r="K8" s="140"/>
    </row>
    <row r="9" spans="2:14" ht="49" customHeight="1" x14ac:dyDescent="0.35">
      <c r="B9" s="199"/>
      <c r="C9" s="141" t="s">
        <v>133</v>
      </c>
      <c r="D9" s="142" t="s">
        <v>134</v>
      </c>
      <c r="E9" s="143" t="s">
        <v>135</v>
      </c>
      <c r="H9" s="199"/>
      <c r="I9" s="141" t="s">
        <v>136</v>
      </c>
      <c r="J9" s="142" t="s">
        <v>134</v>
      </c>
      <c r="K9" s="143" t="s">
        <v>137</v>
      </c>
    </row>
    <row r="10" spans="2:14" ht="6.65" customHeight="1" x14ac:dyDescent="0.35">
      <c r="B10" s="140"/>
      <c r="C10" s="144"/>
      <c r="D10" s="145"/>
      <c r="E10" s="145"/>
      <c r="H10" s="140"/>
      <c r="I10" s="144"/>
      <c r="J10" s="145"/>
      <c r="K10" s="145"/>
    </row>
    <row r="11" spans="2:14" ht="25" x14ac:dyDescent="0.35">
      <c r="B11" s="146" t="s">
        <v>138</v>
      </c>
      <c r="C11" s="167">
        <v>2853.4</v>
      </c>
      <c r="D11" s="168">
        <v>0</v>
      </c>
      <c r="E11" s="167">
        <f t="shared" ref="E11:E16" si="0">C11+D11</f>
        <v>2853.4</v>
      </c>
      <c r="H11" s="146" t="s">
        <v>139</v>
      </c>
      <c r="I11" s="167">
        <v>8737</v>
      </c>
      <c r="J11" s="168">
        <v>0</v>
      </c>
      <c r="K11" s="167">
        <f>I11-J11</f>
        <v>8737</v>
      </c>
    </row>
    <row r="12" spans="2:14" ht="23" x14ac:dyDescent="0.35">
      <c r="B12" s="147" t="s">
        <v>140</v>
      </c>
      <c r="C12" s="167">
        <v>225.1</v>
      </c>
      <c r="D12" s="169">
        <v>0</v>
      </c>
      <c r="E12" s="167">
        <f t="shared" si="0"/>
        <v>225.1</v>
      </c>
      <c r="H12" s="147" t="s">
        <v>141</v>
      </c>
      <c r="I12" s="167">
        <v>2117</v>
      </c>
      <c r="J12" s="169">
        <f>-I12</f>
        <v>-2117</v>
      </c>
      <c r="K12" s="167">
        <f>I12+J12</f>
        <v>0</v>
      </c>
    </row>
    <row r="13" spans="2:14" ht="23" x14ac:dyDescent="0.35">
      <c r="B13" s="147" t="s">
        <v>142</v>
      </c>
      <c r="C13" s="167">
        <v>466</v>
      </c>
      <c r="D13" s="169">
        <v>0</v>
      </c>
      <c r="E13" s="167">
        <f t="shared" si="0"/>
        <v>466</v>
      </c>
      <c r="H13" s="148" t="s">
        <v>139</v>
      </c>
      <c r="I13" s="170">
        <v>10854</v>
      </c>
      <c r="J13" s="170">
        <f>SUM(J11:J12)</f>
        <v>-2117</v>
      </c>
      <c r="K13" s="170">
        <f>SUM(K11:K12)</f>
        <v>8737</v>
      </c>
    </row>
    <row r="14" spans="2:14" ht="23" x14ac:dyDescent="0.35">
      <c r="B14" s="147" t="s">
        <v>143</v>
      </c>
      <c r="C14" s="167">
        <v>74</v>
      </c>
      <c r="D14" s="169">
        <v>0</v>
      </c>
      <c r="E14" s="167">
        <f t="shared" si="0"/>
        <v>74</v>
      </c>
      <c r="H14" s="147"/>
      <c r="I14" s="169"/>
      <c r="J14" s="169"/>
      <c r="K14" s="167"/>
      <c r="N14" s="157"/>
    </row>
    <row r="15" spans="2:14" ht="25" x14ac:dyDescent="0.35">
      <c r="B15" s="147" t="s">
        <v>144</v>
      </c>
      <c r="C15" s="167">
        <v>2920.6</v>
      </c>
      <c r="D15" s="169">
        <f>-C15</f>
        <v>-2920.6</v>
      </c>
      <c r="E15" s="167">
        <f t="shared" si="0"/>
        <v>0</v>
      </c>
      <c r="H15" s="147" t="s">
        <v>145</v>
      </c>
      <c r="I15" s="169">
        <v>4037</v>
      </c>
      <c r="J15" s="169">
        <v>0</v>
      </c>
      <c r="K15" s="167">
        <f>I15+J15</f>
        <v>4037</v>
      </c>
      <c r="M15" s="149"/>
      <c r="N15" s="157"/>
    </row>
    <row r="16" spans="2:14" ht="25" x14ac:dyDescent="0.35">
      <c r="B16" s="147" t="s">
        <v>146</v>
      </c>
      <c r="C16" s="167">
        <v>-261</v>
      </c>
      <c r="D16" s="169">
        <v>0</v>
      </c>
      <c r="E16" s="167">
        <f t="shared" si="0"/>
        <v>-261</v>
      </c>
      <c r="H16" s="147" t="s">
        <v>147</v>
      </c>
      <c r="I16" s="169">
        <v>3898</v>
      </c>
      <c r="J16" s="169">
        <f>-I16</f>
        <v>-3898</v>
      </c>
      <c r="K16" s="167">
        <f>I16+J16</f>
        <v>0</v>
      </c>
      <c r="N16" s="157"/>
    </row>
    <row r="17" spans="2:14" ht="23" x14ac:dyDescent="0.35">
      <c r="B17" s="148" t="s">
        <v>148</v>
      </c>
      <c r="C17" s="170">
        <v>6279</v>
      </c>
      <c r="D17" s="170">
        <f>SUM(D11:D16)</f>
        <v>-2920.6</v>
      </c>
      <c r="E17" s="170">
        <v>3357</v>
      </c>
      <c r="H17" s="147" t="s">
        <v>149</v>
      </c>
      <c r="I17" s="169">
        <v>5598</v>
      </c>
      <c r="J17" s="169">
        <v>0</v>
      </c>
      <c r="K17" s="167">
        <f>I17+J17</f>
        <v>5598</v>
      </c>
      <c r="N17" s="158">
        <f>I15+I17</f>
        <v>9635</v>
      </c>
    </row>
    <row r="18" spans="2:14" ht="23" x14ac:dyDescent="0.35">
      <c r="B18" s="151"/>
      <c r="C18" s="171"/>
      <c r="D18" s="172"/>
      <c r="E18" s="172"/>
      <c r="H18" s="147" t="s">
        <v>150</v>
      </c>
      <c r="I18" s="169">
        <v>106</v>
      </c>
      <c r="J18" s="169">
        <f>-I18</f>
        <v>-106</v>
      </c>
      <c r="K18" s="167">
        <f>I18+J18</f>
        <v>0</v>
      </c>
      <c r="N18" s="157"/>
    </row>
    <row r="19" spans="2:14" ht="25" x14ac:dyDescent="0.35">
      <c r="B19" s="147" t="s">
        <v>151</v>
      </c>
      <c r="C19" s="169">
        <v>0</v>
      </c>
      <c r="D19" s="169">
        <v>381</v>
      </c>
      <c r="E19" s="169">
        <f>C19+D19</f>
        <v>381</v>
      </c>
      <c r="H19" s="148" t="s">
        <v>152</v>
      </c>
      <c r="I19" s="170">
        <f>SUM(I15:I18)</f>
        <v>13639</v>
      </c>
      <c r="J19" s="170">
        <f>SUM(J15:J18)</f>
        <v>-4004</v>
      </c>
      <c r="K19" s="170">
        <f>SUM(K15:K18)</f>
        <v>9635</v>
      </c>
      <c r="N19" s="157"/>
    </row>
    <row r="20" spans="2:14" ht="23" x14ac:dyDescent="0.35">
      <c r="B20" s="151"/>
      <c r="C20" s="171"/>
      <c r="D20" s="172"/>
      <c r="E20" s="172"/>
      <c r="H20" s="151"/>
      <c r="I20" s="171"/>
      <c r="J20" s="172"/>
      <c r="K20" s="172"/>
      <c r="N20" s="157"/>
    </row>
    <row r="21" spans="2:14" ht="23" x14ac:dyDescent="0.35">
      <c r="B21" s="148" t="s">
        <v>153</v>
      </c>
      <c r="C21" s="170">
        <f>C17+C19</f>
        <v>6279</v>
      </c>
      <c r="D21" s="170">
        <f>D17+D19-1</f>
        <v>-2540.6</v>
      </c>
      <c r="E21" s="170">
        <f>E17+E19</f>
        <v>3738</v>
      </c>
      <c r="H21" s="148" t="s">
        <v>154</v>
      </c>
      <c r="I21" s="170">
        <f>I19-I13</f>
        <v>2785</v>
      </c>
      <c r="J21" s="170">
        <f>J19-J13</f>
        <v>-1887</v>
      </c>
      <c r="K21" s="170">
        <f>K19-K13</f>
        <v>898</v>
      </c>
      <c r="N21" s="159"/>
    </row>
    <row r="22" spans="2:14" ht="4.5" customHeight="1" x14ac:dyDescent="0.35">
      <c r="B22" s="152"/>
      <c r="C22" s="153"/>
      <c r="D22" s="153"/>
      <c r="E22" s="153"/>
      <c r="I22" s="153"/>
      <c r="J22" s="153"/>
      <c r="K22" s="153"/>
      <c r="N22" s="157"/>
    </row>
    <row r="23" spans="2:14" s="155" customFormat="1" ht="23" customHeight="1" x14ac:dyDescent="0.35">
      <c r="B23" s="195" t="s">
        <v>160</v>
      </c>
      <c r="C23" s="195"/>
      <c r="D23" s="195"/>
      <c r="E23" s="195"/>
      <c r="F23" s="195"/>
      <c r="G23" s="195"/>
      <c r="H23" s="195"/>
      <c r="N23" s="160"/>
    </row>
    <row r="24" spans="2:14" s="155" customFormat="1" ht="16.5" customHeight="1" x14ac:dyDescent="0.35">
      <c r="B24" s="154" t="s">
        <v>155</v>
      </c>
      <c r="C24" s="136"/>
      <c r="D24" s="136"/>
      <c r="E24" s="136"/>
      <c r="F24" s="136"/>
      <c r="G24" s="136"/>
      <c r="H24" s="136"/>
      <c r="N24" s="160"/>
    </row>
    <row r="25" spans="2:14" s="155" customFormat="1" ht="16.5" customHeight="1" x14ac:dyDescent="0.35">
      <c r="B25" s="195" t="s">
        <v>156</v>
      </c>
      <c r="C25" s="195"/>
      <c r="D25" s="195"/>
      <c r="E25" s="136"/>
      <c r="F25" s="136"/>
      <c r="G25" s="136"/>
      <c r="H25" s="136"/>
      <c r="N25" s="160"/>
    </row>
    <row r="26" spans="2:14" s="155" customFormat="1" ht="16.5" customHeight="1" x14ac:dyDescent="0.35">
      <c r="B26" s="195" t="s">
        <v>157</v>
      </c>
      <c r="C26" s="195"/>
      <c r="D26" s="195"/>
      <c r="E26" s="195"/>
      <c r="F26" s="195"/>
      <c r="G26" s="195"/>
      <c r="H26" s="136"/>
      <c r="N26" s="160"/>
    </row>
    <row r="27" spans="2:14" s="155" customFormat="1" ht="16.5" customHeight="1" x14ac:dyDescent="0.35">
      <c r="B27" s="154" t="s">
        <v>158</v>
      </c>
      <c r="C27" s="152"/>
      <c r="D27" s="152"/>
      <c r="E27" s="152"/>
      <c r="F27" s="152"/>
      <c r="G27" s="152"/>
      <c r="H27" s="152"/>
      <c r="N27" s="160"/>
    </row>
    <row r="28" spans="2:14" s="155" customFormat="1" ht="16.5" customHeight="1" x14ac:dyDescent="0.35">
      <c r="B28" s="154" t="s">
        <v>159</v>
      </c>
      <c r="C28" s="152"/>
      <c r="D28" s="152"/>
      <c r="E28" s="152"/>
      <c r="F28" s="152"/>
      <c r="G28" s="152"/>
      <c r="H28" s="152"/>
      <c r="I28" s="160"/>
      <c r="J28" s="160"/>
      <c r="K28" s="160"/>
      <c r="L28" s="160"/>
      <c r="M28" s="160"/>
      <c r="N28" s="160"/>
    </row>
    <row r="29" spans="2:14" ht="43.5" customHeight="1" x14ac:dyDescent="0.45">
      <c r="B29" s="152"/>
      <c r="C29" s="136"/>
      <c r="H29" s="155"/>
      <c r="I29" s="161">
        <v>18.024999999999999</v>
      </c>
      <c r="J29" s="157"/>
      <c r="K29" s="157"/>
      <c r="L29" s="157"/>
      <c r="M29" s="157"/>
      <c r="N29" s="157"/>
    </row>
    <row r="30" spans="2:14" ht="16.5" customHeight="1" x14ac:dyDescent="0.35">
      <c r="B30" s="152"/>
      <c r="C30" s="136"/>
      <c r="I30" s="157"/>
      <c r="J30" s="157"/>
      <c r="K30" s="162"/>
      <c r="L30" s="157"/>
      <c r="M30" s="157"/>
      <c r="N30" s="157"/>
    </row>
    <row r="31" spans="2:14" x14ac:dyDescent="0.35">
      <c r="C31" s="136"/>
      <c r="I31" s="158"/>
      <c r="J31" s="157"/>
      <c r="K31" s="163"/>
      <c r="L31" s="157"/>
      <c r="M31" s="157"/>
      <c r="N31" s="157"/>
    </row>
    <row r="32" spans="2:14" ht="29.5" x14ac:dyDescent="0.35">
      <c r="C32" s="136"/>
      <c r="I32" s="164"/>
      <c r="J32" s="157"/>
      <c r="K32" s="165">
        <f>K21/E21</f>
        <v>0.24023542001070092</v>
      </c>
      <c r="L32" s="157"/>
      <c r="M32" s="157"/>
      <c r="N32" s="157"/>
    </row>
    <row r="33" spans="3:22" x14ac:dyDescent="0.35">
      <c r="C33" s="136"/>
      <c r="I33" s="157"/>
      <c r="J33" s="157"/>
      <c r="K33" s="157"/>
      <c r="L33" s="157"/>
      <c r="M33" s="157"/>
      <c r="N33" s="157"/>
    </row>
    <row r="34" spans="3:22" ht="5.5" customHeight="1" x14ac:dyDescent="0.35">
      <c r="C34" s="136"/>
      <c r="I34" s="157"/>
      <c r="J34" s="157"/>
      <c r="K34" s="157"/>
      <c r="L34" s="157"/>
      <c r="M34" s="157"/>
      <c r="N34" s="157"/>
    </row>
    <row r="35" spans="3:22" x14ac:dyDescent="0.35">
      <c r="C35" s="136"/>
      <c r="I35" s="157"/>
      <c r="J35" s="157"/>
      <c r="K35" s="157"/>
      <c r="L35" s="157"/>
      <c r="M35" s="157"/>
      <c r="N35" s="157"/>
    </row>
    <row r="36" spans="3:22" ht="21" customHeight="1" x14ac:dyDescent="0.35">
      <c r="C36" s="136"/>
      <c r="I36" s="157"/>
      <c r="J36" s="157"/>
      <c r="K36" s="157"/>
      <c r="L36" s="157"/>
      <c r="M36" s="157"/>
      <c r="N36" s="157"/>
    </row>
    <row r="37" spans="3:22" x14ac:dyDescent="0.35">
      <c r="C37" s="136"/>
      <c r="I37" s="157"/>
      <c r="J37" s="157"/>
      <c r="K37" s="157"/>
      <c r="L37" s="157"/>
      <c r="M37" s="157"/>
      <c r="N37" s="157"/>
    </row>
    <row r="38" spans="3:22" ht="5.5" customHeight="1" x14ac:dyDescent="0.35">
      <c r="C38" s="136"/>
      <c r="I38" s="157"/>
      <c r="J38" s="157"/>
      <c r="K38" s="157"/>
      <c r="L38" s="157"/>
      <c r="M38" s="157"/>
      <c r="N38" s="157"/>
    </row>
    <row r="39" spans="3:22" x14ac:dyDescent="0.35">
      <c r="C39" s="136"/>
      <c r="I39" s="157"/>
      <c r="J39" s="157"/>
      <c r="K39" s="157"/>
      <c r="L39" s="157"/>
      <c r="M39" s="157"/>
      <c r="N39" s="157"/>
    </row>
    <row r="40" spans="3:22" x14ac:dyDescent="0.35">
      <c r="C40" s="136"/>
      <c r="I40" s="162">
        <f>+'[1]FMX BS'!D21+'[1]FMX BS'!D22+'[1]FMX BS'!D27</f>
        <v>155116</v>
      </c>
      <c r="J40" s="166">
        <f>I40/I29</f>
        <v>8605.6033287101254</v>
      </c>
      <c r="K40" s="157"/>
      <c r="L40" s="157"/>
      <c r="M40" s="157"/>
      <c r="N40" s="157"/>
      <c r="R40" s="156"/>
      <c r="S40" s="156"/>
      <c r="T40" s="156"/>
      <c r="U40" s="156"/>
    </row>
    <row r="41" spans="3:22" x14ac:dyDescent="0.35">
      <c r="I41" s="162"/>
      <c r="J41" s="157"/>
      <c r="K41" s="157"/>
      <c r="L41" s="157"/>
      <c r="M41" s="157"/>
      <c r="N41" s="157"/>
      <c r="R41" s="137"/>
      <c r="S41" s="137"/>
      <c r="T41" s="137"/>
      <c r="U41" s="137"/>
      <c r="V41" s="150"/>
    </row>
    <row r="43" spans="3:22" x14ac:dyDescent="0.35">
      <c r="R43" s="150"/>
      <c r="S43" s="150"/>
      <c r="T43" s="150"/>
      <c r="U43" s="150"/>
      <c r="V43" s="150"/>
    </row>
  </sheetData>
  <mergeCells count="8">
    <mergeCell ref="I7:K7"/>
    <mergeCell ref="B23:H23"/>
    <mergeCell ref="B25:D25"/>
    <mergeCell ref="B26:G26"/>
    <mergeCell ref="B3:C3"/>
    <mergeCell ref="B7:B9"/>
    <mergeCell ref="C7:E7"/>
    <mergeCell ref="H7:H9"/>
  </mergeCells>
  <pageMargins left="0.7" right="0.7" top="0.75" bottom="0.75" header="0.3" footer="0.3"/>
  <pageSetup orientation="portrait" horizontalDpi="4294967293" r:id="rId1"/>
  <headerFooter>
    <oddFooter>&amp;L_x000D_&amp;1#&amp;"Calibri"&amp;10&amp;K000000 Información de uso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79CF-78F2-4648-95ED-E37D025A4E8D}">
  <dimension ref="B2:J35"/>
  <sheetViews>
    <sheetView showGridLines="0" zoomScale="70" zoomScaleNormal="7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384" width="8.7265625" style="1"/>
  </cols>
  <sheetData>
    <row r="2" spans="2:9" ht="21.5" customHeight="1" x14ac:dyDescent="0.45">
      <c r="B2" s="200"/>
      <c r="C2" s="4" t="s">
        <v>168</v>
      </c>
    </row>
    <row r="3" spans="2:9" ht="18" customHeight="1" x14ac:dyDescent="0.45">
      <c r="B3" s="200"/>
      <c r="C3" s="5" t="s">
        <v>22</v>
      </c>
    </row>
    <row r="5" spans="2:9" ht="20" customHeight="1" x14ac:dyDescent="0.45">
      <c r="D5" s="202" t="s">
        <v>129</v>
      </c>
      <c r="E5" s="202"/>
      <c r="F5" s="202"/>
      <c r="G5" s="202"/>
      <c r="H5" s="202"/>
      <c r="I5" s="176"/>
    </row>
    <row r="6" spans="2:9" ht="30" customHeight="1" thickBot="1" x14ac:dyDescent="0.5">
      <c r="C6" s="36"/>
      <c r="D6" s="32">
        <v>2024</v>
      </c>
      <c r="E6" s="32" t="s">
        <v>23</v>
      </c>
      <c r="F6" s="32">
        <v>2023</v>
      </c>
      <c r="G6" s="32" t="s">
        <v>23</v>
      </c>
      <c r="H6" s="32" t="s">
        <v>0</v>
      </c>
    </row>
    <row r="7" spans="2:9" ht="14.5" customHeight="1" x14ac:dyDescent="0.45">
      <c r="C7" s="7" t="s">
        <v>20</v>
      </c>
      <c r="D7" s="27">
        <v>70085</v>
      </c>
      <c r="E7" s="87">
        <v>100</v>
      </c>
      <c r="F7" s="27">
        <v>60871</v>
      </c>
      <c r="G7" s="87">
        <v>100</v>
      </c>
      <c r="H7" s="25">
        <v>15.1</v>
      </c>
    </row>
    <row r="8" spans="2:9" ht="14.5" customHeight="1" x14ac:dyDescent="0.45">
      <c r="C8" s="12" t="s">
        <v>1</v>
      </c>
      <c r="D8" s="26">
        <v>40662</v>
      </c>
      <c r="E8" s="116">
        <v>58</v>
      </c>
      <c r="F8" s="26">
        <v>36325</v>
      </c>
      <c r="G8" s="116">
        <v>59.7</v>
      </c>
      <c r="H8" s="24">
        <v>11.9</v>
      </c>
    </row>
    <row r="9" spans="2:9" ht="14.5" customHeight="1" x14ac:dyDescent="0.45">
      <c r="C9" s="39" t="s">
        <v>2</v>
      </c>
      <c r="D9" s="43">
        <v>29423</v>
      </c>
      <c r="E9" s="117">
        <v>42</v>
      </c>
      <c r="F9" s="43">
        <v>24546</v>
      </c>
      <c r="G9" s="117">
        <v>40.299999999999997</v>
      </c>
      <c r="H9" s="48">
        <v>19.899999999999999</v>
      </c>
    </row>
    <row r="10" spans="2:9" ht="14.5" customHeight="1" x14ac:dyDescent="0.45">
      <c r="C10" s="7" t="s">
        <v>24</v>
      </c>
      <c r="D10" s="27">
        <v>1524</v>
      </c>
      <c r="E10" s="87">
        <v>2.2000000000000002</v>
      </c>
      <c r="F10" s="27">
        <v>1120</v>
      </c>
      <c r="G10" s="87">
        <v>1.8</v>
      </c>
      <c r="H10" s="25">
        <v>36</v>
      </c>
    </row>
    <row r="11" spans="2:9" ht="14.5" customHeight="1" x14ac:dyDescent="0.45">
      <c r="C11" s="7" t="s">
        <v>25</v>
      </c>
      <c r="D11" s="27">
        <v>22830</v>
      </c>
      <c r="E11" s="87">
        <v>32.6</v>
      </c>
      <c r="F11" s="27">
        <v>18945</v>
      </c>
      <c r="G11" s="87">
        <v>31.1</v>
      </c>
      <c r="H11" s="25">
        <v>20.5</v>
      </c>
    </row>
    <row r="12" spans="2:9" ht="14.5" customHeight="1" x14ac:dyDescent="0.45">
      <c r="C12" s="12" t="s">
        <v>79</v>
      </c>
      <c r="D12" s="26">
        <v>90</v>
      </c>
      <c r="E12" s="116">
        <v>0.1</v>
      </c>
      <c r="F12" s="26">
        <v>18</v>
      </c>
      <c r="G12" s="116">
        <v>0</v>
      </c>
      <c r="H12" s="24" t="s">
        <v>128</v>
      </c>
    </row>
    <row r="13" spans="2:9" ht="14.5" customHeight="1" x14ac:dyDescent="0.45">
      <c r="C13" s="39" t="s">
        <v>17</v>
      </c>
      <c r="D13" s="43">
        <v>4978</v>
      </c>
      <c r="E13" s="117">
        <v>7.1</v>
      </c>
      <c r="F13" s="43">
        <v>4463</v>
      </c>
      <c r="G13" s="117">
        <v>7.3</v>
      </c>
      <c r="H13" s="48">
        <v>11.5</v>
      </c>
    </row>
    <row r="14" spans="2:9" ht="14.5" customHeight="1" x14ac:dyDescent="0.45">
      <c r="C14" s="7" t="s">
        <v>18</v>
      </c>
      <c r="D14" s="27">
        <v>2994</v>
      </c>
      <c r="E14" s="87">
        <v>4.3</v>
      </c>
      <c r="F14" s="27">
        <v>2984</v>
      </c>
      <c r="G14" s="87">
        <v>4.9000000000000004</v>
      </c>
      <c r="H14" s="25">
        <v>0.3</v>
      </c>
    </row>
    <row r="15" spans="2:9" ht="14.5" customHeight="1" x14ac:dyDescent="0.45">
      <c r="C15" s="12" t="s">
        <v>19</v>
      </c>
      <c r="D15" s="26">
        <v>655</v>
      </c>
      <c r="E15" s="116">
        <v>0.9</v>
      </c>
      <c r="F15" s="26">
        <v>213</v>
      </c>
      <c r="G15" s="116">
        <v>0.3</v>
      </c>
      <c r="H15" s="24" t="s">
        <v>128</v>
      </c>
    </row>
    <row r="16" spans="2:9" ht="14.5" customHeight="1" x14ac:dyDescent="0.45">
      <c r="C16" s="41" t="s">
        <v>170</v>
      </c>
      <c r="D16" s="44">
        <v>8627</v>
      </c>
      <c r="E16" s="118">
        <v>12.3</v>
      </c>
      <c r="F16" s="44">
        <v>7660</v>
      </c>
      <c r="G16" s="118">
        <v>12.6</v>
      </c>
      <c r="H16" s="49">
        <v>12.6</v>
      </c>
    </row>
    <row r="17" spans="3:9" ht="14.5" customHeight="1" thickBot="1" x14ac:dyDescent="0.5">
      <c r="C17" s="181" t="s">
        <v>26</v>
      </c>
      <c r="D17" s="34">
        <v>3351</v>
      </c>
      <c r="E17" s="40"/>
      <c r="F17" s="34">
        <v>2349</v>
      </c>
      <c r="G17" s="40"/>
      <c r="H17" s="35">
        <v>42.7</v>
      </c>
    </row>
    <row r="18" spans="3:9" ht="14.5" customHeight="1" x14ac:dyDescent="0.45">
      <c r="C18" s="7"/>
      <c r="D18" s="45"/>
      <c r="E18" s="37"/>
      <c r="F18" s="45"/>
      <c r="G18" s="37"/>
      <c r="H18" s="37"/>
      <c r="I18" s="37"/>
    </row>
    <row r="19" spans="3:9" ht="25" customHeight="1" x14ac:dyDescent="0.45">
      <c r="C19" s="38" t="s">
        <v>80</v>
      </c>
      <c r="D19" s="46"/>
      <c r="E19" s="23"/>
      <c r="F19" s="45"/>
      <c r="G19" s="37"/>
      <c r="H19" s="37"/>
      <c r="I19" s="37"/>
    </row>
    <row r="20" spans="3:9" ht="14.5" customHeight="1" x14ac:dyDescent="0.45">
      <c r="C20" s="31" t="s">
        <v>81</v>
      </c>
      <c r="D20" s="47">
        <v>23290</v>
      </c>
      <c r="E20" s="10"/>
      <c r="F20" s="47">
        <v>21615</v>
      </c>
      <c r="G20" s="11"/>
      <c r="H20" s="87">
        <v>7.7</v>
      </c>
      <c r="I20" s="87"/>
    </row>
    <row r="21" spans="3:9" ht="14.5" customHeight="1" x14ac:dyDescent="0.45">
      <c r="C21" s="7" t="s">
        <v>82</v>
      </c>
      <c r="D21" s="27">
        <v>22326</v>
      </c>
      <c r="E21" s="37"/>
      <c r="F21" s="27">
        <v>21007</v>
      </c>
      <c r="G21" s="37"/>
      <c r="H21" s="25">
        <v>6.3</v>
      </c>
      <c r="I21" s="25"/>
    </row>
    <row r="22" spans="3:9" ht="14.5" customHeight="1" x14ac:dyDescent="0.45">
      <c r="C22" s="12" t="s">
        <v>83</v>
      </c>
      <c r="D22" s="26">
        <v>964</v>
      </c>
      <c r="E22" s="13"/>
      <c r="F22" s="26">
        <v>608</v>
      </c>
      <c r="G22" s="13"/>
      <c r="H22" s="24">
        <v>58.6</v>
      </c>
      <c r="I22" s="27"/>
    </row>
    <row r="23" spans="3:9" ht="14.5" customHeight="1" x14ac:dyDescent="0.45">
      <c r="C23" s="7"/>
      <c r="D23" s="27"/>
      <c r="E23" s="11"/>
      <c r="F23" s="27"/>
      <c r="G23" s="11"/>
      <c r="H23" s="25"/>
      <c r="I23" s="25"/>
    </row>
    <row r="24" spans="3:9" ht="14.5" customHeight="1" x14ac:dyDescent="0.45">
      <c r="C24" s="7" t="s">
        <v>84</v>
      </c>
      <c r="D24" s="27"/>
      <c r="E24" s="37"/>
      <c r="F24" s="45"/>
      <c r="G24" s="37"/>
      <c r="H24" s="50"/>
      <c r="I24" s="50"/>
    </row>
    <row r="25" spans="3:9" ht="14.5" customHeight="1" x14ac:dyDescent="0.45">
      <c r="C25" s="7" t="s">
        <v>85</v>
      </c>
      <c r="D25" s="27">
        <v>424</v>
      </c>
      <c r="E25" s="11"/>
      <c r="F25" s="27">
        <v>157</v>
      </c>
      <c r="G25" s="37"/>
      <c r="H25" s="25" t="s">
        <v>184</v>
      </c>
      <c r="I25" s="25"/>
    </row>
    <row r="26" spans="3:9" ht="14.5" customHeight="1" x14ac:dyDescent="0.45">
      <c r="C26" s="7" t="s">
        <v>86</v>
      </c>
      <c r="D26" s="27">
        <v>424</v>
      </c>
      <c r="E26" s="11"/>
      <c r="F26" s="27">
        <v>157</v>
      </c>
      <c r="G26" s="11"/>
      <c r="H26" s="25" t="s">
        <v>128</v>
      </c>
      <c r="I26" s="25"/>
    </row>
    <row r="27" spans="3:9" ht="14.5" customHeight="1" x14ac:dyDescent="0.45">
      <c r="C27" s="12" t="s">
        <v>87</v>
      </c>
      <c r="D27" s="26">
        <v>1675</v>
      </c>
      <c r="E27" s="13"/>
      <c r="F27" s="26">
        <v>1115</v>
      </c>
      <c r="G27" s="42"/>
      <c r="H27" s="24">
        <v>50.2</v>
      </c>
      <c r="I27" s="27"/>
    </row>
    <row r="28" spans="3:9" ht="14.5" customHeight="1" x14ac:dyDescent="0.45">
      <c r="C28" s="7"/>
      <c r="D28" s="11"/>
      <c r="E28" s="11"/>
      <c r="F28" s="11"/>
      <c r="G28" s="11"/>
      <c r="H28" s="25"/>
      <c r="I28" s="25"/>
    </row>
    <row r="29" spans="3:9" ht="14.5" customHeight="1" x14ac:dyDescent="0.45">
      <c r="C29" s="7" t="s">
        <v>91</v>
      </c>
      <c r="D29" s="11"/>
      <c r="E29" s="11"/>
      <c r="F29" s="11"/>
      <c r="G29" s="11"/>
      <c r="H29" s="25"/>
      <c r="I29" s="25"/>
    </row>
    <row r="30" spans="3:9" ht="14.5" customHeight="1" x14ac:dyDescent="0.45">
      <c r="C30" s="7" t="s">
        <v>88</v>
      </c>
      <c r="D30" s="123">
        <v>960</v>
      </c>
      <c r="E30" s="123"/>
      <c r="F30" s="123">
        <v>875.4</v>
      </c>
      <c r="G30" s="123"/>
      <c r="H30" s="25">
        <v>9.6999999999999993</v>
      </c>
      <c r="I30" s="25"/>
    </row>
    <row r="31" spans="3:9" ht="14.5" customHeight="1" x14ac:dyDescent="0.45">
      <c r="C31" s="7" t="s">
        <v>89</v>
      </c>
      <c r="D31" s="123">
        <v>17.5</v>
      </c>
      <c r="E31" s="123"/>
      <c r="F31" s="123">
        <v>17.100000000000001</v>
      </c>
      <c r="G31" s="123"/>
      <c r="H31" s="25">
        <v>2.2000000000000002</v>
      </c>
      <c r="I31" s="25"/>
    </row>
    <row r="32" spans="3:9" ht="14.5" customHeight="1" thickBot="1" x14ac:dyDescent="0.5">
      <c r="C32" s="33" t="s">
        <v>90</v>
      </c>
      <c r="D32" s="124">
        <v>54.8</v>
      </c>
      <c r="E32" s="124"/>
      <c r="F32" s="124">
        <v>51.1</v>
      </c>
      <c r="G32" s="124"/>
      <c r="H32" s="35">
        <v>7.3</v>
      </c>
      <c r="I32" s="180"/>
    </row>
    <row r="33" spans="3:10" ht="14.5" customHeight="1" x14ac:dyDescent="0.45">
      <c r="C33" s="7"/>
      <c r="D33" s="11"/>
      <c r="E33" s="11"/>
      <c r="F33" s="11"/>
      <c r="G33" s="11"/>
      <c r="H33" s="25"/>
      <c r="I33" s="25"/>
    </row>
    <row r="34" spans="3:10" x14ac:dyDescent="0.45">
      <c r="C34" s="201" t="s">
        <v>102</v>
      </c>
      <c r="D34" s="201"/>
      <c r="E34" s="201"/>
      <c r="F34" s="201"/>
      <c r="G34" s="201"/>
      <c r="H34" s="201"/>
      <c r="I34" s="201"/>
      <c r="J34" s="201"/>
    </row>
    <row r="35" spans="3:10" ht="24.5" customHeight="1" x14ac:dyDescent="0.45">
      <c r="C35" s="201" t="s">
        <v>92</v>
      </c>
      <c r="D35" s="201"/>
      <c r="E35" s="201"/>
      <c r="F35" s="201"/>
      <c r="G35" s="201"/>
      <c r="H35" s="201"/>
      <c r="I35" s="174"/>
      <c r="J35" s="174"/>
    </row>
  </sheetData>
  <mergeCells count="4">
    <mergeCell ref="B2:B3"/>
    <mergeCell ref="C34:J34"/>
    <mergeCell ref="D5:H5"/>
    <mergeCell ref="C35:H35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7E438-6990-4CB3-BE04-83AECD8F42B9}">
  <dimension ref="B2:I34"/>
  <sheetViews>
    <sheetView showGridLines="0" zoomScale="60" zoomScaleNormal="6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81640625" style="1" customWidth="1"/>
    <col min="9" max="9" width="3" style="1" customWidth="1"/>
    <col min="10" max="16384" width="8.7265625" style="1"/>
  </cols>
  <sheetData>
    <row r="2" spans="2:8" ht="21.5" customHeight="1" x14ac:dyDescent="0.45">
      <c r="B2" s="200"/>
      <c r="C2" s="4" t="s">
        <v>168</v>
      </c>
    </row>
    <row r="3" spans="2:8" ht="18" customHeight="1" x14ac:dyDescent="0.45">
      <c r="B3" s="200"/>
      <c r="C3" s="5" t="s">
        <v>22</v>
      </c>
    </row>
    <row r="5" spans="2:8" ht="20" customHeight="1" x14ac:dyDescent="0.45">
      <c r="D5" s="202" t="s">
        <v>129</v>
      </c>
      <c r="E5" s="202"/>
      <c r="F5" s="202"/>
      <c r="G5" s="202"/>
      <c r="H5" s="202"/>
    </row>
    <row r="6" spans="2:8" ht="30" customHeight="1" thickBot="1" x14ac:dyDescent="0.5">
      <c r="C6" s="36"/>
      <c r="D6" s="32">
        <v>2024</v>
      </c>
      <c r="E6" s="32" t="s">
        <v>180</v>
      </c>
      <c r="F6" s="32">
        <v>2023</v>
      </c>
      <c r="G6" s="32" t="s">
        <v>180</v>
      </c>
      <c r="H6" s="32" t="s">
        <v>0</v>
      </c>
    </row>
    <row r="7" spans="2:8" ht="14.5" customHeight="1" x14ac:dyDescent="0.45">
      <c r="C7" s="7" t="s">
        <v>20</v>
      </c>
      <c r="D7" s="27">
        <v>10939</v>
      </c>
      <c r="E7" s="87">
        <v>100</v>
      </c>
      <c r="F7" s="27">
        <v>10111</v>
      </c>
      <c r="G7" s="87">
        <v>100</v>
      </c>
      <c r="H7" s="25">
        <v>8.1999999999999993</v>
      </c>
    </row>
    <row r="8" spans="2:8" ht="14.5" customHeight="1" x14ac:dyDescent="0.45">
      <c r="C8" s="12" t="s">
        <v>1</v>
      </c>
      <c r="D8" s="26">
        <v>6209</v>
      </c>
      <c r="E8" s="116">
        <v>56.8</v>
      </c>
      <c r="F8" s="26">
        <v>5848</v>
      </c>
      <c r="G8" s="116">
        <v>57.8</v>
      </c>
      <c r="H8" s="24">
        <v>6.2</v>
      </c>
    </row>
    <row r="9" spans="2:8" ht="14.5" customHeight="1" x14ac:dyDescent="0.45">
      <c r="C9" s="39" t="s">
        <v>2</v>
      </c>
      <c r="D9" s="43">
        <v>4730</v>
      </c>
      <c r="E9" s="117">
        <v>43.2</v>
      </c>
      <c r="F9" s="43">
        <v>4263</v>
      </c>
      <c r="G9" s="117">
        <v>42.2</v>
      </c>
      <c r="H9" s="48">
        <v>11</v>
      </c>
    </row>
    <row r="10" spans="2:8" ht="14.5" customHeight="1" x14ac:dyDescent="0.45">
      <c r="C10" s="7" t="s">
        <v>24</v>
      </c>
      <c r="D10" s="27">
        <v>849</v>
      </c>
      <c r="E10" s="87">
        <v>7.8</v>
      </c>
      <c r="F10" s="27">
        <v>752</v>
      </c>
      <c r="G10" s="87">
        <v>7.4</v>
      </c>
      <c r="H10" s="25">
        <v>12.9</v>
      </c>
    </row>
    <row r="11" spans="2:8" ht="14.5" customHeight="1" x14ac:dyDescent="0.45">
      <c r="C11" s="7" t="s">
        <v>25</v>
      </c>
      <c r="D11" s="27">
        <v>3520</v>
      </c>
      <c r="E11" s="87">
        <v>32.200000000000003</v>
      </c>
      <c r="F11" s="27">
        <v>3394</v>
      </c>
      <c r="G11" s="87">
        <v>33.6</v>
      </c>
      <c r="H11" s="25">
        <v>3.7</v>
      </c>
    </row>
    <row r="12" spans="2:8" ht="14.5" customHeight="1" x14ac:dyDescent="0.45">
      <c r="C12" s="12" t="s">
        <v>79</v>
      </c>
      <c r="D12" s="26">
        <v>-26</v>
      </c>
      <c r="E12" s="116">
        <v>-0.2</v>
      </c>
      <c r="F12" s="26">
        <v>-24</v>
      </c>
      <c r="G12" s="116">
        <v>-0.2</v>
      </c>
      <c r="H12" s="24">
        <v>8.8000000000000007</v>
      </c>
    </row>
    <row r="13" spans="2:8" ht="14.5" customHeight="1" x14ac:dyDescent="0.45">
      <c r="C13" s="39" t="s">
        <v>17</v>
      </c>
      <c r="D13" s="43">
        <v>388</v>
      </c>
      <c r="E13" s="117">
        <v>3.5</v>
      </c>
      <c r="F13" s="43">
        <v>141</v>
      </c>
      <c r="G13" s="117">
        <v>1.4</v>
      </c>
      <c r="H13" s="48">
        <v>175</v>
      </c>
    </row>
    <row r="14" spans="2:8" ht="14.5" customHeight="1" x14ac:dyDescent="0.45">
      <c r="C14" s="7" t="s">
        <v>18</v>
      </c>
      <c r="D14" s="27">
        <v>1120</v>
      </c>
      <c r="E14" s="87">
        <v>10.199999999999999</v>
      </c>
      <c r="F14" s="27">
        <v>1111</v>
      </c>
      <c r="G14" s="87">
        <v>11</v>
      </c>
      <c r="H14" s="25">
        <v>0.8</v>
      </c>
    </row>
    <row r="15" spans="2:8" ht="14.5" customHeight="1" x14ac:dyDescent="0.45">
      <c r="C15" s="12" t="s">
        <v>19</v>
      </c>
      <c r="D15" s="26">
        <v>163</v>
      </c>
      <c r="E15" s="116">
        <v>1.5</v>
      </c>
      <c r="F15" s="26">
        <v>76</v>
      </c>
      <c r="G15" s="116">
        <v>0.8</v>
      </c>
      <c r="H15" s="24">
        <v>114.2</v>
      </c>
    </row>
    <row r="16" spans="2:8" ht="14.5" customHeight="1" x14ac:dyDescent="0.45">
      <c r="C16" s="41" t="s">
        <v>170</v>
      </c>
      <c r="D16" s="44">
        <v>1670</v>
      </c>
      <c r="E16" s="118">
        <v>15.3</v>
      </c>
      <c r="F16" s="44">
        <v>1328</v>
      </c>
      <c r="G16" s="118">
        <v>13.1</v>
      </c>
      <c r="H16" s="49">
        <v>25.8</v>
      </c>
    </row>
    <row r="17" spans="3:9" ht="14.5" customHeight="1" thickBot="1" x14ac:dyDescent="0.5">
      <c r="C17" s="181" t="s">
        <v>26</v>
      </c>
      <c r="D17" s="182">
        <v>381</v>
      </c>
      <c r="E17" s="183"/>
      <c r="F17" s="182">
        <v>195</v>
      </c>
      <c r="G17" s="183"/>
      <c r="H17" s="184" t="s">
        <v>128</v>
      </c>
    </row>
    <row r="18" spans="3:9" ht="14.5" customHeight="1" x14ac:dyDescent="0.45">
      <c r="C18" s="7"/>
      <c r="D18" s="45"/>
      <c r="E18" s="37"/>
      <c r="G18" s="45"/>
      <c r="H18" s="37"/>
    </row>
    <row r="19" spans="3:9" ht="25" customHeight="1" x14ac:dyDescent="0.45"/>
    <row r="20" spans="3:9" ht="14.5" customHeight="1" x14ac:dyDescent="0.45"/>
    <row r="21" spans="3:9" ht="14.5" customHeight="1" x14ac:dyDescent="0.45"/>
    <row r="22" spans="3:9" ht="14.5" customHeight="1" x14ac:dyDescent="0.45"/>
    <row r="23" spans="3:9" ht="14.5" customHeight="1" x14ac:dyDescent="0.45">
      <c r="C23" s="201"/>
      <c r="D23" s="201"/>
      <c r="E23" s="201"/>
      <c r="F23" s="201"/>
      <c r="G23" s="201"/>
      <c r="H23" s="201"/>
      <c r="I23" s="201"/>
    </row>
    <row r="24" spans="3:9" ht="14.5" customHeight="1" x14ac:dyDescent="0.45"/>
    <row r="25" spans="3:9" ht="14.5" customHeight="1" x14ac:dyDescent="0.45"/>
    <row r="26" spans="3:9" ht="14.5" customHeight="1" x14ac:dyDescent="0.45"/>
    <row r="27" spans="3:9" ht="14.5" customHeight="1" x14ac:dyDescent="0.45"/>
    <row r="28" spans="3:9" ht="14.5" customHeight="1" x14ac:dyDescent="0.45"/>
    <row r="29" spans="3:9" ht="14.5" customHeight="1" x14ac:dyDescent="0.45"/>
    <row r="30" spans="3:9" ht="14.5" customHeight="1" x14ac:dyDescent="0.45"/>
    <row r="31" spans="3:9" ht="14.5" customHeight="1" x14ac:dyDescent="0.45"/>
    <row r="32" spans="3:9" ht="14.5" customHeight="1" x14ac:dyDescent="0.45"/>
    <row r="33" spans="3:8" ht="14.5" customHeight="1" x14ac:dyDescent="0.45"/>
    <row r="34" spans="3:8" ht="14.5" customHeight="1" x14ac:dyDescent="0.45">
      <c r="C34" s="201"/>
      <c r="D34" s="201"/>
      <c r="E34" s="201"/>
      <c r="F34" s="201"/>
      <c r="G34" s="201"/>
      <c r="H34" s="201"/>
    </row>
  </sheetData>
  <mergeCells count="4">
    <mergeCell ref="B2:B3"/>
    <mergeCell ref="D5:H5"/>
    <mergeCell ref="C23:I23"/>
    <mergeCell ref="C34:H34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B109-9E68-480B-8F48-CD210B9B5A18}">
  <dimension ref="B2:M32"/>
  <sheetViews>
    <sheetView showGridLines="0" zoomScale="70" zoomScaleNormal="7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8" ht="21.5" customHeight="1" x14ac:dyDescent="0.45">
      <c r="B2" s="203"/>
      <c r="C2" s="4" t="s">
        <v>100</v>
      </c>
    </row>
    <row r="3" spans="2:8" ht="18" customHeight="1" x14ac:dyDescent="0.45">
      <c r="B3" s="203"/>
      <c r="C3" s="5" t="s">
        <v>22</v>
      </c>
    </row>
    <row r="5" spans="2:8" ht="20" customHeight="1" x14ac:dyDescent="0.45">
      <c r="D5" s="204" t="s">
        <v>129</v>
      </c>
      <c r="E5" s="204"/>
      <c r="F5" s="204"/>
      <c r="G5" s="204"/>
      <c r="H5" s="204"/>
    </row>
    <row r="6" spans="2:8" ht="30" customHeight="1" thickBot="1" x14ac:dyDescent="0.5">
      <c r="C6" s="79"/>
      <c r="D6" s="80">
        <v>2024</v>
      </c>
      <c r="E6" s="80" t="s">
        <v>23</v>
      </c>
      <c r="F6" s="80">
        <v>2023</v>
      </c>
      <c r="G6" s="80" t="s">
        <v>23</v>
      </c>
      <c r="H6" s="80" t="s">
        <v>0</v>
      </c>
    </row>
    <row r="7" spans="2:8" ht="14.5" customHeight="1" x14ac:dyDescent="0.45">
      <c r="C7" s="7" t="s">
        <v>20</v>
      </c>
      <c r="D7" s="61">
        <v>18154</v>
      </c>
      <c r="E7" s="62">
        <v>100</v>
      </c>
      <c r="F7" s="61">
        <v>18574</v>
      </c>
      <c r="G7" s="62">
        <v>100</v>
      </c>
      <c r="H7" s="62">
        <v>-2.2999999999999998</v>
      </c>
    </row>
    <row r="8" spans="2:8" ht="14.5" customHeight="1" x14ac:dyDescent="0.45">
      <c r="C8" s="12" t="s">
        <v>1</v>
      </c>
      <c r="D8" s="63">
        <v>12928</v>
      </c>
      <c r="E8" s="64">
        <v>71.2</v>
      </c>
      <c r="F8" s="63">
        <v>12856</v>
      </c>
      <c r="G8" s="64">
        <v>69.2</v>
      </c>
      <c r="H8" s="64">
        <v>0.6</v>
      </c>
    </row>
    <row r="9" spans="2:8" ht="14.5" customHeight="1" x14ac:dyDescent="0.45">
      <c r="C9" s="39" t="s">
        <v>2</v>
      </c>
      <c r="D9" s="65">
        <v>5226</v>
      </c>
      <c r="E9" s="66">
        <v>28.8</v>
      </c>
      <c r="F9" s="65">
        <v>5718</v>
      </c>
      <c r="G9" s="66">
        <v>30.8</v>
      </c>
      <c r="H9" s="66">
        <v>-8.6</v>
      </c>
    </row>
    <row r="10" spans="2:8" ht="14.5" customHeight="1" x14ac:dyDescent="0.45">
      <c r="C10" s="7" t="s">
        <v>24</v>
      </c>
      <c r="D10" s="61">
        <v>945</v>
      </c>
      <c r="E10" s="62">
        <v>5.2</v>
      </c>
      <c r="F10" s="61">
        <v>705</v>
      </c>
      <c r="G10" s="62">
        <v>3.8</v>
      </c>
      <c r="H10" s="62">
        <v>34</v>
      </c>
    </row>
    <row r="11" spans="2:8" ht="14.5" customHeight="1" x14ac:dyDescent="0.45">
      <c r="C11" s="7" t="s">
        <v>25</v>
      </c>
      <c r="D11" s="61">
        <v>3669</v>
      </c>
      <c r="E11" s="62">
        <v>20.2</v>
      </c>
      <c r="F11" s="61">
        <v>4020</v>
      </c>
      <c r="G11" s="62">
        <v>21.6</v>
      </c>
      <c r="H11" s="62">
        <v>-8.6999999999999993</v>
      </c>
    </row>
    <row r="12" spans="2:8" ht="14.5" customHeight="1" x14ac:dyDescent="0.45">
      <c r="C12" s="12" t="s">
        <v>79</v>
      </c>
      <c r="D12" s="63">
        <v>11</v>
      </c>
      <c r="E12" s="64">
        <v>0.1</v>
      </c>
      <c r="F12" s="63">
        <v>-9</v>
      </c>
      <c r="G12" s="64">
        <v>0</v>
      </c>
      <c r="H12" s="64" t="s">
        <v>128</v>
      </c>
    </row>
    <row r="13" spans="2:8" ht="14.5" customHeight="1" x14ac:dyDescent="0.45">
      <c r="C13" s="39" t="s">
        <v>17</v>
      </c>
      <c r="D13" s="65">
        <v>601</v>
      </c>
      <c r="E13" s="66">
        <v>3.3</v>
      </c>
      <c r="F13" s="65">
        <v>1002</v>
      </c>
      <c r="G13" s="66">
        <v>5.4</v>
      </c>
      <c r="H13" s="66">
        <v>-40</v>
      </c>
    </row>
    <row r="14" spans="2:8" ht="14.5" customHeight="1" x14ac:dyDescent="0.45">
      <c r="C14" s="7" t="s">
        <v>18</v>
      </c>
      <c r="D14" s="61">
        <v>812</v>
      </c>
      <c r="E14" s="62">
        <v>4.5</v>
      </c>
      <c r="F14" s="61">
        <v>782</v>
      </c>
      <c r="G14" s="62">
        <v>4.2</v>
      </c>
      <c r="H14" s="62">
        <v>3.8</v>
      </c>
    </row>
    <row r="15" spans="2:8" ht="14.5" customHeight="1" x14ac:dyDescent="0.45">
      <c r="C15" s="12" t="s">
        <v>19</v>
      </c>
      <c r="D15" s="63">
        <v>266</v>
      </c>
      <c r="E15" s="64">
        <v>1.5</v>
      </c>
      <c r="F15" s="63">
        <v>244</v>
      </c>
      <c r="G15" s="64">
        <v>1.3</v>
      </c>
      <c r="H15" s="64">
        <v>9.1</v>
      </c>
    </row>
    <row r="16" spans="2:8" ht="14.5" customHeight="1" x14ac:dyDescent="0.45">
      <c r="C16" s="41" t="s">
        <v>170</v>
      </c>
      <c r="D16" s="67">
        <v>1679</v>
      </c>
      <c r="E16" s="68">
        <v>9.1999999999999993</v>
      </c>
      <c r="F16" s="67">
        <v>2028</v>
      </c>
      <c r="G16" s="68">
        <v>10.9</v>
      </c>
      <c r="H16" s="68">
        <v>-17.2</v>
      </c>
    </row>
    <row r="17" spans="3:13" ht="14.5" customHeight="1" thickBot="1" x14ac:dyDescent="0.5">
      <c r="C17" s="185" t="s">
        <v>26</v>
      </c>
      <c r="D17" s="83">
        <v>168</v>
      </c>
      <c r="E17" s="81" t="s">
        <v>185</v>
      </c>
      <c r="F17" s="83">
        <v>233</v>
      </c>
      <c r="G17" s="84"/>
      <c r="H17" s="85">
        <v>-27.9</v>
      </c>
    </row>
    <row r="18" spans="3:13" ht="14.5" customHeight="1" x14ac:dyDescent="0.45">
      <c r="C18" s="7"/>
      <c r="D18" s="72"/>
      <c r="E18" s="72"/>
      <c r="F18" s="72"/>
      <c r="G18" s="73"/>
      <c r="H18" s="74"/>
    </row>
    <row r="19" spans="3:13" ht="25" customHeight="1" x14ac:dyDescent="0.45">
      <c r="C19" s="82" t="s">
        <v>161</v>
      </c>
      <c r="D19" s="75"/>
      <c r="E19" s="23"/>
      <c r="F19" s="72"/>
      <c r="G19" s="37"/>
      <c r="H19" s="37"/>
    </row>
    <row r="20" spans="3:13" ht="14.5" customHeight="1" x14ac:dyDescent="0.45">
      <c r="C20" s="31" t="s">
        <v>162</v>
      </c>
      <c r="D20" s="47">
        <v>4440</v>
      </c>
      <c r="E20" s="10"/>
      <c r="F20" s="47">
        <v>4186</v>
      </c>
      <c r="G20" s="11"/>
      <c r="H20" s="86">
        <v>6.1</v>
      </c>
    </row>
    <row r="21" spans="3:13" ht="14.5" customHeight="1" x14ac:dyDescent="0.45">
      <c r="C21" s="7" t="s">
        <v>163</v>
      </c>
      <c r="D21" s="61">
        <v>1723</v>
      </c>
      <c r="E21" s="37"/>
      <c r="F21" s="61">
        <v>1610</v>
      </c>
      <c r="G21" s="37"/>
      <c r="H21" s="87">
        <v>7</v>
      </c>
    </row>
    <row r="22" spans="3:13" ht="14.5" customHeight="1" x14ac:dyDescent="0.45">
      <c r="C22" s="12" t="s">
        <v>164</v>
      </c>
      <c r="D22" s="26">
        <v>2717</v>
      </c>
      <c r="E22" s="13"/>
      <c r="F22" s="26">
        <v>2576</v>
      </c>
      <c r="G22" s="13"/>
      <c r="H22" s="88">
        <v>5.5</v>
      </c>
    </row>
    <row r="23" spans="3:13" ht="14.5" customHeight="1" x14ac:dyDescent="0.45">
      <c r="C23" s="7"/>
      <c r="D23" s="61"/>
      <c r="E23" s="11"/>
      <c r="F23" s="61"/>
      <c r="G23" s="11"/>
      <c r="H23" s="11"/>
    </row>
    <row r="24" spans="3:13" ht="14.5" customHeight="1" x14ac:dyDescent="0.45">
      <c r="C24" s="7" t="s">
        <v>165</v>
      </c>
      <c r="D24" s="61"/>
      <c r="E24" s="37"/>
      <c r="F24" s="72"/>
      <c r="G24" s="37"/>
      <c r="H24" s="76"/>
    </row>
    <row r="25" spans="3:13" ht="14.5" customHeight="1" x14ac:dyDescent="0.45">
      <c r="C25" s="7" t="s">
        <v>85</v>
      </c>
      <c r="D25" s="27">
        <v>-34</v>
      </c>
      <c r="E25" s="11"/>
      <c r="F25" s="27">
        <v>80</v>
      </c>
      <c r="G25" s="37"/>
      <c r="H25" s="86" t="s">
        <v>176</v>
      </c>
    </row>
    <row r="26" spans="3:13" ht="14.5" customHeight="1" x14ac:dyDescent="0.45">
      <c r="C26" s="7" t="s">
        <v>86</v>
      </c>
      <c r="D26" s="27">
        <v>-34</v>
      </c>
      <c r="E26" s="11"/>
      <c r="F26" s="27">
        <v>80</v>
      </c>
      <c r="G26" s="11"/>
      <c r="H26" s="62" t="s">
        <v>186</v>
      </c>
    </row>
    <row r="27" spans="3:13" ht="14.5" customHeight="1" x14ac:dyDescent="0.45">
      <c r="C27" s="12" t="s">
        <v>87</v>
      </c>
      <c r="D27" s="26">
        <v>254</v>
      </c>
      <c r="E27" s="13"/>
      <c r="F27" s="26">
        <v>453</v>
      </c>
      <c r="G27" s="42"/>
      <c r="H27" s="88">
        <v>-43.9</v>
      </c>
    </row>
    <row r="28" spans="3:13" ht="14.5" customHeight="1" x14ac:dyDescent="0.45">
      <c r="C28" s="7"/>
      <c r="D28" s="61"/>
      <c r="E28" s="11"/>
      <c r="F28" s="61"/>
      <c r="G28" s="11"/>
      <c r="H28" s="62"/>
    </row>
    <row r="29" spans="3:13" ht="14.5" customHeight="1" x14ac:dyDescent="0.45">
      <c r="C29" s="7" t="s">
        <v>91</v>
      </c>
      <c r="D29" s="11"/>
      <c r="E29" s="11"/>
      <c r="F29" s="11"/>
      <c r="G29" s="11"/>
      <c r="H29" s="11"/>
    </row>
    <row r="30" spans="3:13" ht="14.5" customHeight="1" thickBot="1" x14ac:dyDescent="0.5">
      <c r="C30" s="186" t="s">
        <v>88</v>
      </c>
      <c r="D30" s="89">
        <v>1017.8</v>
      </c>
      <c r="E30" s="89"/>
      <c r="F30" s="89">
        <v>1018.7</v>
      </c>
      <c r="G30" s="89"/>
      <c r="H30" s="90">
        <v>-0.1</v>
      </c>
    </row>
    <row r="32" spans="3:13" ht="14.5" customHeight="1" x14ac:dyDescent="0.45">
      <c r="C32" s="201" t="s">
        <v>166</v>
      </c>
      <c r="D32" s="201"/>
      <c r="E32" s="201"/>
      <c r="F32" s="201"/>
      <c r="G32" s="201"/>
      <c r="H32" s="201"/>
      <c r="I32" s="201"/>
      <c r="J32" s="201"/>
      <c r="K32" s="201"/>
      <c r="L32" s="201"/>
      <c r="M32" s="201"/>
    </row>
  </sheetData>
  <mergeCells count="3">
    <mergeCell ref="B2:B3"/>
    <mergeCell ref="D5:H5"/>
    <mergeCell ref="C32:M32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C6F-43F7-4B29-B0E1-4EAF2B84D55F}">
  <dimension ref="B2:M33"/>
  <sheetViews>
    <sheetView showGridLines="0" zoomScale="60" zoomScaleNormal="6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8" ht="21.5" customHeight="1" x14ac:dyDescent="0.45">
      <c r="B2" s="205"/>
      <c r="C2" s="4" t="s">
        <v>93</v>
      </c>
    </row>
    <row r="3" spans="2:8" ht="18" customHeight="1" x14ac:dyDescent="0.45">
      <c r="B3" s="205"/>
      <c r="C3" s="5" t="s">
        <v>22</v>
      </c>
    </row>
    <row r="5" spans="2:8" ht="20" customHeight="1" x14ac:dyDescent="0.45">
      <c r="D5" s="206" t="s">
        <v>129</v>
      </c>
      <c r="E5" s="206"/>
      <c r="F5" s="206"/>
      <c r="G5" s="206"/>
      <c r="H5" s="206"/>
    </row>
    <row r="6" spans="2:8" ht="30" customHeight="1" thickBot="1" x14ac:dyDescent="0.5">
      <c r="C6" s="52"/>
      <c r="D6" s="53">
        <v>2024</v>
      </c>
      <c r="E6" s="53" t="s">
        <v>23</v>
      </c>
      <c r="F6" s="53">
        <v>2023</v>
      </c>
      <c r="G6" s="53" t="s">
        <v>23</v>
      </c>
      <c r="H6" s="53" t="s">
        <v>0</v>
      </c>
    </row>
    <row r="7" spans="2:8" ht="14.5" customHeight="1" x14ac:dyDescent="0.45">
      <c r="C7" s="7" t="s">
        <v>20</v>
      </c>
      <c r="D7" s="61">
        <v>14963</v>
      </c>
      <c r="E7" s="62">
        <v>100</v>
      </c>
      <c r="F7" s="61">
        <v>13141</v>
      </c>
      <c r="G7" s="62">
        <v>100</v>
      </c>
      <c r="H7" s="62">
        <v>13.9</v>
      </c>
    </row>
    <row r="8" spans="2:8" ht="14.5" customHeight="1" x14ac:dyDescent="0.45">
      <c r="C8" s="12" t="s">
        <v>1</v>
      </c>
      <c r="D8" s="63">
        <v>13224</v>
      </c>
      <c r="E8" s="64">
        <v>88.4</v>
      </c>
      <c r="F8" s="63">
        <v>11506</v>
      </c>
      <c r="G8" s="64">
        <v>87.6</v>
      </c>
      <c r="H8" s="64">
        <v>14.9</v>
      </c>
    </row>
    <row r="9" spans="2:8" ht="14.5" customHeight="1" x14ac:dyDescent="0.45">
      <c r="C9" s="39" t="s">
        <v>2</v>
      </c>
      <c r="D9" s="65">
        <v>1740</v>
      </c>
      <c r="E9" s="66">
        <v>11.6</v>
      </c>
      <c r="F9" s="65">
        <v>1635</v>
      </c>
      <c r="G9" s="66">
        <v>12.4</v>
      </c>
      <c r="H9" s="66">
        <v>6.4</v>
      </c>
    </row>
    <row r="10" spans="2:8" ht="14.5" customHeight="1" x14ac:dyDescent="0.45">
      <c r="C10" s="7" t="s">
        <v>24</v>
      </c>
      <c r="D10" s="61">
        <v>76</v>
      </c>
      <c r="E10" s="62">
        <v>0.5</v>
      </c>
      <c r="F10" s="61">
        <v>61</v>
      </c>
      <c r="G10" s="62">
        <v>0.5</v>
      </c>
      <c r="H10" s="62">
        <v>23.8</v>
      </c>
    </row>
    <row r="11" spans="2:8" ht="14.5" customHeight="1" x14ac:dyDescent="0.45">
      <c r="C11" s="7" t="s">
        <v>25</v>
      </c>
      <c r="D11" s="61">
        <v>1145</v>
      </c>
      <c r="E11" s="62">
        <v>7.7</v>
      </c>
      <c r="F11" s="61">
        <v>1051</v>
      </c>
      <c r="G11" s="62">
        <v>8</v>
      </c>
      <c r="H11" s="62">
        <v>9</v>
      </c>
    </row>
    <row r="12" spans="2:8" ht="14.5" customHeight="1" x14ac:dyDescent="0.45">
      <c r="C12" s="12" t="s">
        <v>79</v>
      </c>
      <c r="D12" s="63">
        <v>-12</v>
      </c>
      <c r="E12" s="64">
        <v>-0.1</v>
      </c>
      <c r="F12" s="63" t="s">
        <v>127</v>
      </c>
      <c r="G12" s="64" t="s">
        <v>127</v>
      </c>
      <c r="H12" s="64" t="s">
        <v>128</v>
      </c>
    </row>
    <row r="13" spans="2:8" ht="14.5" customHeight="1" x14ac:dyDescent="0.45">
      <c r="C13" s="39" t="s">
        <v>17</v>
      </c>
      <c r="D13" s="65">
        <v>530</v>
      </c>
      <c r="E13" s="66">
        <v>3.5</v>
      </c>
      <c r="F13" s="65">
        <v>523</v>
      </c>
      <c r="G13" s="66">
        <v>4</v>
      </c>
      <c r="H13" s="66">
        <v>1.4</v>
      </c>
    </row>
    <row r="14" spans="2:8" ht="14.5" customHeight="1" x14ac:dyDescent="0.45">
      <c r="C14" s="7" t="s">
        <v>18</v>
      </c>
      <c r="D14" s="61">
        <v>243</v>
      </c>
      <c r="E14" s="62">
        <v>1.6</v>
      </c>
      <c r="F14" s="61">
        <v>277</v>
      </c>
      <c r="G14" s="62">
        <v>2.1</v>
      </c>
      <c r="H14" s="62">
        <v>-12.4</v>
      </c>
    </row>
    <row r="15" spans="2:8" ht="14.5" customHeight="1" x14ac:dyDescent="0.45">
      <c r="C15" s="12" t="s">
        <v>19</v>
      </c>
      <c r="D15" s="63">
        <v>124</v>
      </c>
      <c r="E15" s="64">
        <v>0.8</v>
      </c>
      <c r="F15" s="63">
        <v>19</v>
      </c>
      <c r="G15" s="64">
        <v>0.1</v>
      </c>
      <c r="H15" s="64" t="s">
        <v>128</v>
      </c>
    </row>
    <row r="16" spans="2:8" ht="14.5" customHeight="1" x14ac:dyDescent="0.45">
      <c r="C16" s="41" t="s">
        <v>170</v>
      </c>
      <c r="D16" s="67">
        <v>897</v>
      </c>
      <c r="E16" s="68">
        <v>6</v>
      </c>
      <c r="F16" s="67">
        <v>819</v>
      </c>
      <c r="G16" s="68">
        <v>6.2</v>
      </c>
      <c r="H16" s="68">
        <v>9.5</v>
      </c>
    </row>
    <row r="17" spans="3:8" ht="14.5" customHeight="1" thickBot="1" x14ac:dyDescent="0.5">
      <c r="C17" s="54" t="s">
        <v>26</v>
      </c>
      <c r="D17" s="69">
        <v>8</v>
      </c>
      <c r="E17" s="55" t="s">
        <v>185</v>
      </c>
      <c r="F17" s="69">
        <v>24</v>
      </c>
      <c r="G17" s="70"/>
      <c r="H17" s="71">
        <v>-67.400000000000006</v>
      </c>
    </row>
    <row r="18" spans="3:8" ht="14.5" customHeight="1" x14ac:dyDescent="0.45">
      <c r="C18" s="7"/>
      <c r="D18" s="72"/>
      <c r="E18" s="72"/>
      <c r="F18" s="72"/>
      <c r="G18" s="73"/>
      <c r="H18" s="74"/>
    </row>
    <row r="19" spans="3:8" ht="25" customHeight="1" x14ac:dyDescent="0.45">
      <c r="C19" s="51" t="s">
        <v>94</v>
      </c>
      <c r="D19" s="75"/>
      <c r="E19" s="23"/>
      <c r="F19" s="72"/>
      <c r="G19" s="37"/>
      <c r="H19" s="37"/>
    </row>
    <row r="20" spans="3:8" ht="14.5" customHeight="1" x14ac:dyDescent="0.45">
      <c r="C20" s="58" t="s">
        <v>97</v>
      </c>
      <c r="D20" s="59">
        <v>570</v>
      </c>
      <c r="E20" s="60"/>
      <c r="F20" s="59">
        <v>570</v>
      </c>
      <c r="G20" s="13"/>
      <c r="H20" s="173" t="s">
        <v>187</v>
      </c>
    </row>
    <row r="21" spans="3:8" ht="14.5" customHeight="1" x14ac:dyDescent="0.45">
      <c r="C21" s="7" t="s">
        <v>120</v>
      </c>
      <c r="D21" s="61"/>
      <c r="E21" s="37"/>
      <c r="F21" s="72"/>
      <c r="G21" s="37"/>
      <c r="H21" s="76"/>
    </row>
    <row r="22" spans="3:8" ht="14.5" customHeight="1" x14ac:dyDescent="0.45">
      <c r="C22" s="7" t="s">
        <v>85</v>
      </c>
      <c r="D22" s="27">
        <v>-1</v>
      </c>
      <c r="E22" s="11"/>
      <c r="F22" s="27">
        <v>2</v>
      </c>
      <c r="G22" s="37"/>
      <c r="H22" s="62">
        <v>-150</v>
      </c>
    </row>
    <row r="23" spans="3:8" ht="14.5" customHeight="1" x14ac:dyDescent="0.45">
      <c r="C23" s="7" t="s">
        <v>86</v>
      </c>
      <c r="D23" s="27">
        <v>-1</v>
      </c>
      <c r="E23" s="11"/>
      <c r="F23" s="27">
        <v>2</v>
      </c>
      <c r="G23" s="11"/>
      <c r="H23" s="62">
        <v>-150</v>
      </c>
    </row>
    <row r="24" spans="3:8" ht="14.5" customHeight="1" x14ac:dyDescent="0.45">
      <c r="C24" s="12" t="s">
        <v>87</v>
      </c>
      <c r="D24" s="26">
        <v>-1</v>
      </c>
      <c r="E24" s="13"/>
      <c r="F24" s="26">
        <v>1</v>
      </c>
      <c r="G24" s="42"/>
      <c r="H24" s="64" t="s">
        <v>128</v>
      </c>
    </row>
    <row r="25" spans="3:8" ht="14.5" customHeight="1" x14ac:dyDescent="0.45">
      <c r="C25" s="7"/>
      <c r="D25" s="77"/>
      <c r="E25" s="62"/>
      <c r="F25" s="77"/>
      <c r="G25" s="37"/>
      <c r="H25" s="62"/>
    </row>
    <row r="26" spans="3:8" ht="14.5" customHeight="1" x14ac:dyDescent="0.45">
      <c r="C26" s="12" t="s">
        <v>95</v>
      </c>
      <c r="D26" s="26">
        <v>614</v>
      </c>
      <c r="E26" s="13"/>
      <c r="F26" s="26">
        <v>574</v>
      </c>
      <c r="G26" s="42"/>
      <c r="H26" s="64">
        <v>6.9</v>
      </c>
    </row>
    <row r="27" spans="3:8" ht="14.5" customHeight="1" x14ac:dyDescent="0.45">
      <c r="C27" s="7"/>
      <c r="D27" s="61"/>
      <c r="E27" s="11"/>
      <c r="F27" s="61"/>
      <c r="G27" s="11"/>
      <c r="H27" s="62"/>
    </row>
    <row r="28" spans="3:8" ht="14.5" customHeight="1" x14ac:dyDescent="0.45">
      <c r="C28" s="7" t="s">
        <v>98</v>
      </c>
      <c r="D28" s="11"/>
      <c r="E28" s="11"/>
      <c r="F28" s="11"/>
      <c r="G28" s="11"/>
      <c r="H28" s="11"/>
    </row>
    <row r="29" spans="3:8" ht="14.5" customHeight="1" x14ac:dyDescent="0.45">
      <c r="C29" s="7" t="s">
        <v>88</v>
      </c>
      <c r="D29" s="62">
        <v>7601.7</v>
      </c>
      <c r="E29" s="62"/>
      <c r="F29" s="62">
        <v>7109.5</v>
      </c>
      <c r="G29" s="11"/>
      <c r="H29" s="62">
        <v>6.9</v>
      </c>
    </row>
    <row r="30" spans="3:8" ht="14.5" customHeight="1" x14ac:dyDescent="0.45">
      <c r="C30" s="7" t="s">
        <v>121</v>
      </c>
      <c r="D30" s="62">
        <v>358.8</v>
      </c>
      <c r="E30" s="62"/>
      <c r="F30" s="62">
        <v>346.9</v>
      </c>
      <c r="G30" s="11"/>
      <c r="H30" s="62">
        <v>3.4</v>
      </c>
    </row>
    <row r="31" spans="3:8" ht="14.5" customHeight="1" thickBot="1" x14ac:dyDescent="0.5">
      <c r="C31" s="56" t="s">
        <v>99</v>
      </c>
      <c r="D31" s="78">
        <v>21.2</v>
      </c>
      <c r="E31" s="78"/>
      <c r="F31" s="78">
        <v>20.5</v>
      </c>
      <c r="G31" s="57"/>
      <c r="H31" s="78">
        <v>3.4</v>
      </c>
    </row>
    <row r="33" spans="3:13" ht="14.5" customHeight="1" x14ac:dyDescent="0.45">
      <c r="C33" s="201" t="s">
        <v>96</v>
      </c>
      <c r="D33" s="201"/>
      <c r="E33" s="201"/>
      <c r="F33" s="201"/>
      <c r="G33" s="201"/>
      <c r="H33" s="201"/>
      <c r="I33" s="201"/>
      <c r="J33" s="201"/>
      <c r="K33" s="201"/>
      <c r="L33" s="201"/>
      <c r="M33" s="201"/>
    </row>
  </sheetData>
  <mergeCells count="3">
    <mergeCell ref="B2:B3"/>
    <mergeCell ref="D5:H5"/>
    <mergeCell ref="C33:M33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7C57-6CDB-4B64-B522-7FB07FE0CE8F}">
  <dimension ref="B2:H26"/>
  <sheetViews>
    <sheetView showGridLines="0" zoomScale="60" zoomScaleNormal="6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16384" width="8.7265625" style="1"/>
  </cols>
  <sheetData>
    <row r="2" spans="2:8" ht="21.5" customHeight="1" x14ac:dyDescent="0.45">
      <c r="B2" s="207"/>
      <c r="C2" s="4" t="s">
        <v>101</v>
      </c>
    </row>
    <row r="3" spans="2:8" ht="18" customHeight="1" x14ac:dyDescent="0.45">
      <c r="B3" s="207"/>
      <c r="C3" s="5" t="s">
        <v>22</v>
      </c>
    </row>
    <row r="5" spans="2:8" ht="20" customHeight="1" x14ac:dyDescent="0.45">
      <c r="D5" s="208" t="s">
        <v>129</v>
      </c>
      <c r="E5" s="208"/>
      <c r="F5" s="208"/>
      <c r="G5" s="208"/>
      <c r="H5" s="208"/>
    </row>
    <row r="6" spans="2:8" ht="30" customHeight="1" thickBot="1" x14ac:dyDescent="0.5">
      <c r="C6" s="91"/>
      <c r="D6" s="92">
        <v>2024</v>
      </c>
      <c r="E6" s="92" t="s">
        <v>23</v>
      </c>
      <c r="F6" s="92">
        <v>2023</v>
      </c>
      <c r="G6" s="92" t="s">
        <v>23</v>
      </c>
      <c r="H6" s="92" t="s">
        <v>0</v>
      </c>
    </row>
    <row r="7" spans="2:8" ht="14.5" customHeight="1" x14ac:dyDescent="0.45">
      <c r="C7" s="7" t="s">
        <v>20</v>
      </c>
      <c r="D7" s="61">
        <v>63803</v>
      </c>
      <c r="E7" s="62">
        <v>100</v>
      </c>
      <c r="F7" s="61">
        <v>57357</v>
      </c>
      <c r="G7" s="62">
        <v>100</v>
      </c>
      <c r="H7" s="62">
        <v>11.2</v>
      </c>
    </row>
    <row r="8" spans="2:8" ht="14.5" customHeight="1" x14ac:dyDescent="0.45">
      <c r="C8" s="12" t="s">
        <v>1</v>
      </c>
      <c r="D8" s="63">
        <v>35375</v>
      </c>
      <c r="E8" s="64">
        <v>55.4</v>
      </c>
      <c r="F8" s="63">
        <v>31899</v>
      </c>
      <c r="G8" s="64">
        <v>55.6</v>
      </c>
      <c r="H8" s="64">
        <v>10.9</v>
      </c>
    </row>
    <row r="9" spans="2:8" ht="14.5" customHeight="1" x14ac:dyDescent="0.45">
      <c r="C9" s="39" t="s">
        <v>2</v>
      </c>
      <c r="D9" s="65">
        <v>28428</v>
      </c>
      <c r="E9" s="66">
        <v>44.6</v>
      </c>
      <c r="F9" s="65">
        <v>25458</v>
      </c>
      <c r="G9" s="66">
        <v>44.4</v>
      </c>
      <c r="H9" s="66">
        <v>11.7</v>
      </c>
    </row>
    <row r="10" spans="2:8" ht="14.5" customHeight="1" x14ac:dyDescent="0.45">
      <c r="C10" s="7" t="s">
        <v>24</v>
      </c>
      <c r="D10" s="61">
        <v>3150</v>
      </c>
      <c r="E10" s="62">
        <v>4.9000000000000004</v>
      </c>
      <c r="F10" s="61">
        <v>3078</v>
      </c>
      <c r="G10" s="62">
        <v>5.4</v>
      </c>
      <c r="H10" s="62">
        <v>2.2999999999999998</v>
      </c>
    </row>
    <row r="11" spans="2:8" ht="14.5" customHeight="1" x14ac:dyDescent="0.45">
      <c r="C11" s="7" t="s">
        <v>25</v>
      </c>
      <c r="D11" s="61">
        <v>16518</v>
      </c>
      <c r="E11" s="62">
        <v>25.9</v>
      </c>
      <c r="F11" s="61">
        <v>14747</v>
      </c>
      <c r="G11" s="62">
        <v>25.7</v>
      </c>
      <c r="H11" s="62">
        <v>12</v>
      </c>
    </row>
    <row r="12" spans="2:8" ht="14.5" customHeight="1" x14ac:dyDescent="0.45">
      <c r="C12" s="12" t="s">
        <v>79</v>
      </c>
      <c r="D12" s="63">
        <v>188</v>
      </c>
      <c r="E12" s="64">
        <v>0.3</v>
      </c>
      <c r="F12" s="63">
        <v>-90</v>
      </c>
      <c r="G12" s="64">
        <v>-0.2</v>
      </c>
      <c r="H12" s="64" t="s">
        <v>128</v>
      </c>
    </row>
    <row r="13" spans="2:8" ht="14.5" customHeight="1" x14ac:dyDescent="0.45">
      <c r="C13" s="39" t="s">
        <v>17</v>
      </c>
      <c r="D13" s="65">
        <v>8617</v>
      </c>
      <c r="E13" s="66">
        <v>13.5</v>
      </c>
      <c r="F13" s="65">
        <v>7724</v>
      </c>
      <c r="G13" s="66">
        <v>13.5</v>
      </c>
      <c r="H13" s="66">
        <v>11.6</v>
      </c>
    </row>
    <row r="14" spans="2:8" ht="14.5" customHeight="1" x14ac:dyDescent="0.45">
      <c r="C14" s="7" t="s">
        <v>18</v>
      </c>
      <c r="D14" s="61">
        <v>2541</v>
      </c>
      <c r="E14" s="62">
        <v>4</v>
      </c>
      <c r="F14" s="61">
        <v>2326</v>
      </c>
      <c r="G14" s="62">
        <v>4.0999999999999996</v>
      </c>
      <c r="H14" s="62">
        <v>9.1999999999999993</v>
      </c>
    </row>
    <row r="15" spans="2:8" ht="14.5" customHeight="1" x14ac:dyDescent="0.45">
      <c r="C15" s="12" t="s">
        <v>19</v>
      </c>
      <c r="D15" s="63">
        <v>786</v>
      </c>
      <c r="E15" s="64">
        <v>1.2</v>
      </c>
      <c r="F15" s="63">
        <v>471</v>
      </c>
      <c r="G15" s="64">
        <v>0.8</v>
      </c>
      <c r="H15" s="64">
        <v>66.900000000000006</v>
      </c>
    </row>
    <row r="16" spans="2:8" ht="14.5" customHeight="1" x14ac:dyDescent="0.45">
      <c r="C16" s="41" t="s">
        <v>170</v>
      </c>
      <c r="D16" s="67">
        <v>11944</v>
      </c>
      <c r="E16" s="68">
        <v>18.7</v>
      </c>
      <c r="F16" s="67">
        <v>10522</v>
      </c>
      <c r="G16" s="68">
        <v>18.3</v>
      </c>
      <c r="H16" s="68">
        <v>13.5</v>
      </c>
    </row>
    <row r="17" spans="3:8" ht="14.5" customHeight="1" thickBot="1" x14ac:dyDescent="0.5">
      <c r="C17" s="93" t="s">
        <v>26</v>
      </c>
      <c r="D17" s="99">
        <v>3272</v>
      </c>
      <c r="E17" s="100"/>
      <c r="F17" s="99">
        <v>2506</v>
      </c>
      <c r="G17" s="100"/>
      <c r="H17" s="119">
        <v>30.6</v>
      </c>
    </row>
    <row r="18" spans="3:8" ht="14.5" customHeight="1" x14ac:dyDescent="0.45">
      <c r="C18" s="7"/>
      <c r="D18" s="72"/>
      <c r="E18" s="74"/>
      <c r="F18" s="72"/>
      <c r="G18" s="74"/>
      <c r="H18" s="74"/>
    </row>
    <row r="19" spans="3:8" ht="25" customHeight="1" x14ac:dyDescent="0.45">
      <c r="C19" s="94" t="s">
        <v>103</v>
      </c>
      <c r="D19" s="75"/>
      <c r="E19" s="101"/>
      <c r="F19" s="72"/>
      <c r="G19" s="74"/>
      <c r="H19" s="74"/>
    </row>
    <row r="20" spans="3:8" ht="14.5" customHeight="1" x14ac:dyDescent="0.45">
      <c r="C20" s="96" t="s">
        <v>104</v>
      </c>
      <c r="D20" s="97"/>
      <c r="E20" s="97"/>
      <c r="F20" s="97"/>
      <c r="G20" s="98"/>
      <c r="H20" s="98"/>
    </row>
    <row r="21" spans="3:8" ht="14.5" customHeight="1" x14ac:dyDescent="0.45">
      <c r="C21" s="7" t="s">
        <v>106</v>
      </c>
      <c r="D21" s="62">
        <v>579.79999999999995</v>
      </c>
      <c r="E21" s="62">
        <v>57.5</v>
      </c>
      <c r="F21" s="62">
        <v>537.4</v>
      </c>
      <c r="G21" s="62">
        <v>57.2</v>
      </c>
      <c r="H21" s="62">
        <v>7.9</v>
      </c>
    </row>
    <row r="22" spans="3:8" ht="14.5" customHeight="1" x14ac:dyDescent="0.45">
      <c r="C22" s="7" t="s">
        <v>107</v>
      </c>
      <c r="D22" s="62">
        <v>140.6</v>
      </c>
      <c r="E22" s="62">
        <v>13.9</v>
      </c>
      <c r="F22" s="62">
        <v>141.30000000000001</v>
      </c>
      <c r="G22" s="62">
        <v>15</v>
      </c>
      <c r="H22" s="62">
        <v>-0.5</v>
      </c>
    </row>
    <row r="23" spans="3:8" ht="14.5" customHeight="1" x14ac:dyDescent="0.45">
      <c r="C23" s="7" t="s">
        <v>108</v>
      </c>
      <c r="D23" s="62">
        <v>288.2</v>
      </c>
      <c r="E23" s="62">
        <v>28.6</v>
      </c>
      <c r="F23" s="62">
        <v>260.89999999999998</v>
      </c>
      <c r="G23" s="62">
        <v>27.8</v>
      </c>
      <c r="H23" s="62">
        <v>10.4</v>
      </c>
    </row>
    <row r="24" spans="3:8" ht="14.5" customHeight="1" thickBot="1" x14ac:dyDescent="0.5">
      <c r="C24" s="95" t="s">
        <v>109</v>
      </c>
      <c r="D24" s="102">
        <v>1008.6</v>
      </c>
      <c r="E24" s="102">
        <v>100</v>
      </c>
      <c r="F24" s="102">
        <v>939.6</v>
      </c>
      <c r="G24" s="102">
        <v>100</v>
      </c>
      <c r="H24" s="102">
        <v>7.3</v>
      </c>
    </row>
    <row r="26" spans="3:8" ht="14.5" customHeight="1" x14ac:dyDescent="0.45">
      <c r="C26" s="201" t="s">
        <v>102</v>
      </c>
      <c r="D26" s="201"/>
      <c r="E26" s="201"/>
      <c r="F26" s="201"/>
      <c r="G26" s="201"/>
      <c r="H26" s="201"/>
    </row>
  </sheetData>
  <mergeCells count="3">
    <mergeCell ref="B2:B3"/>
    <mergeCell ref="C26:H26"/>
    <mergeCell ref="D5:H5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5791-3942-4999-BF85-B52C08AD7219}">
  <dimension ref="B2:O14"/>
  <sheetViews>
    <sheetView showGridLines="0" zoomScaleNormal="100" workbookViewId="0">
      <selection activeCell="B2" sqref="B2"/>
    </sheetView>
  </sheetViews>
  <sheetFormatPr defaultRowHeight="16.5" x14ac:dyDescent="0.45"/>
  <cols>
    <col min="1" max="1" width="3" style="1" customWidth="1"/>
    <col min="2" max="2" width="2.26953125" style="1" customWidth="1"/>
    <col min="3" max="3" width="11.453125" style="1" customWidth="1"/>
    <col min="4" max="5" width="12" style="1" customWidth="1"/>
    <col min="6" max="6" width="3" style="1" customWidth="1"/>
    <col min="7" max="8" width="12" style="1" customWidth="1"/>
    <col min="9" max="9" width="3" style="1" customWidth="1"/>
    <col min="10" max="11" width="12" style="1" customWidth="1"/>
    <col min="12" max="16" width="7.7265625" style="1" customWidth="1"/>
    <col min="17" max="16384" width="8.7265625" style="1"/>
  </cols>
  <sheetData>
    <row r="2" spans="2:15" ht="39.5" customHeight="1" x14ac:dyDescent="0.45">
      <c r="B2" s="2"/>
      <c r="C2" s="3" t="s">
        <v>110</v>
      </c>
    </row>
    <row r="4" spans="2:15" ht="20" customHeight="1" x14ac:dyDescent="0.45">
      <c r="C4" s="103"/>
      <c r="D4" s="209" t="s">
        <v>111</v>
      </c>
      <c r="E4" s="209"/>
      <c r="F4" s="104"/>
      <c r="G4" s="209" t="s">
        <v>112</v>
      </c>
      <c r="H4" s="209"/>
      <c r="I4" s="209"/>
      <c r="J4" s="209"/>
      <c r="K4" s="209"/>
    </row>
    <row r="5" spans="2:15" x14ac:dyDescent="0.45">
      <c r="C5" s="103"/>
      <c r="D5" s="113" t="s">
        <v>181</v>
      </c>
      <c r="E5" s="113" t="s">
        <v>182</v>
      </c>
      <c r="F5" s="105"/>
      <c r="G5" s="210" t="s">
        <v>183</v>
      </c>
      <c r="H5" s="210"/>
      <c r="I5" s="106"/>
      <c r="J5" s="210" t="s">
        <v>167</v>
      </c>
      <c r="K5" s="210"/>
    </row>
    <row r="6" spans="2:15" ht="17" thickBot="1" x14ac:dyDescent="0.5">
      <c r="C6" s="107"/>
      <c r="D6" s="108"/>
      <c r="E6" s="108"/>
      <c r="F6" s="108"/>
      <c r="G6" s="109" t="s">
        <v>113</v>
      </c>
      <c r="H6" s="109" t="s">
        <v>114</v>
      </c>
      <c r="I6" s="109"/>
      <c r="J6" s="109" t="s">
        <v>113</v>
      </c>
      <c r="K6" s="109" t="s">
        <v>114</v>
      </c>
    </row>
    <row r="7" spans="2:15" ht="14.5" customHeight="1" x14ac:dyDescent="0.45">
      <c r="C7" s="7" t="s">
        <v>105</v>
      </c>
      <c r="D7" s="110">
        <v>2.0999999999999999E-3</v>
      </c>
      <c r="E7" s="110">
        <v>4.48E-2</v>
      </c>
      <c r="F7" s="11"/>
      <c r="G7" s="125">
        <v>16.68</v>
      </c>
      <c r="H7" s="127">
        <v>1</v>
      </c>
      <c r="I7" s="11"/>
      <c r="J7" s="125">
        <v>18.11</v>
      </c>
      <c r="K7" s="127">
        <v>1</v>
      </c>
    </row>
    <row r="8" spans="2:15" ht="14.5" customHeight="1" x14ac:dyDescent="0.45">
      <c r="C8" s="7" t="s">
        <v>115</v>
      </c>
      <c r="D8" s="110">
        <v>1.7999999999999999E-2</v>
      </c>
      <c r="E8" s="110">
        <v>2.41E-2</v>
      </c>
      <c r="F8" s="11"/>
      <c r="G8" s="125">
        <v>3842.3</v>
      </c>
      <c r="H8" s="127">
        <v>4.3E-3</v>
      </c>
      <c r="I8" s="11"/>
      <c r="J8" s="125">
        <v>4627.2700000000004</v>
      </c>
      <c r="K8" s="127">
        <v>3.8999999999999998E-3</v>
      </c>
    </row>
    <row r="9" spans="2:15" ht="14.5" customHeight="1" x14ac:dyDescent="0.45">
      <c r="C9" s="7" t="s">
        <v>108</v>
      </c>
      <c r="D9" s="110">
        <v>8.3999999999999995E-3</v>
      </c>
      <c r="E9" s="110">
        <v>1.4999999999999999E-2</v>
      </c>
      <c r="F9" s="11"/>
      <c r="G9" s="125">
        <v>5</v>
      </c>
      <c r="H9" s="127">
        <v>3.3380999999999998</v>
      </c>
      <c r="I9" s="11"/>
      <c r="J9" s="125">
        <v>5.08</v>
      </c>
      <c r="K9" s="127">
        <v>3.5636999999999999</v>
      </c>
    </row>
    <row r="10" spans="2:15" ht="14.5" customHeight="1" x14ac:dyDescent="0.45">
      <c r="C10" s="7" t="s">
        <v>116</v>
      </c>
      <c r="D10" s="110">
        <v>0.28770000000000001</v>
      </c>
      <c r="E10" s="110">
        <v>0.55989999999999995</v>
      </c>
      <c r="F10" s="11"/>
      <c r="G10" s="125">
        <v>858</v>
      </c>
      <c r="H10" s="127">
        <v>1.9400000000000001E-2</v>
      </c>
      <c r="I10" s="11"/>
      <c r="J10" s="125">
        <v>209.01</v>
      </c>
      <c r="K10" s="127">
        <v>8.6599999999999996E-2</v>
      </c>
    </row>
    <row r="11" spans="2:15" ht="14.5" customHeight="1" x14ac:dyDescent="0.45">
      <c r="C11" s="7" t="s">
        <v>117</v>
      </c>
      <c r="D11" s="110">
        <v>1.26E-2</v>
      </c>
      <c r="E11" s="110">
        <v>4.2900000000000001E-2</v>
      </c>
      <c r="F11" s="11"/>
      <c r="G11" s="125">
        <v>982.38</v>
      </c>
      <c r="H11" s="127">
        <v>1.7000000000000001E-2</v>
      </c>
      <c r="I11" s="11"/>
      <c r="J11" s="125">
        <v>790.41</v>
      </c>
      <c r="K11" s="127">
        <v>2.29E-2</v>
      </c>
    </row>
    <row r="12" spans="2:15" ht="14.5" customHeight="1" thickBot="1" x14ac:dyDescent="0.5">
      <c r="C12" s="8" t="s">
        <v>118</v>
      </c>
      <c r="D12" s="111">
        <v>7.7000000000000002E-3</v>
      </c>
      <c r="E12" s="111">
        <v>9.1999999999999998E-3</v>
      </c>
      <c r="F12" s="112"/>
      <c r="G12" s="126">
        <v>0.92</v>
      </c>
      <c r="H12" s="128">
        <v>18.1081</v>
      </c>
      <c r="I12" s="112"/>
      <c r="J12" s="126">
        <v>0.92</v>
      </c>
      <c r="K12" s="128">
        <v>19.686299999999999</v>
      </c>
    </row>
    <row r="14" spans="2:15" ht="14.5" customHeight="1" x14ac:dyDescent="0.45">
      <c r="C14" s="201" t="s">
        <v>119</v>
      </c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</sheetData>
  <mergeCells count="5">
    <mergeCell ref="D4:E4"/>
    <mergeCell ref="G4:K4"/>
    <mergeCell ref="G5:H5"/>
    <mergeCell ref="J5:K5"/>
    <mergeCell ref="C14:O14"/>
  </mergeCells>
  <pageMargins left="0.7" right="0.7" top="0.75" bottom="0.75" header="0.3" footer="0.3"/>
  <pageSetup orientation="portrait" r:id="rId1"/>
  <headerFooter>
    <oddFooter>&amp;L_x000D_&amp;1#&amp;"Calibri"&amp;10&amp;K000000 Información de 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Consolidated Results</vt:lpstr>
      <vt:lpstr>Consolidated Balance</vt:lpstr>
      <vt:lpstr>EBITDA &amp; ND exKOF</vt:lpstr>
      <vt:lpstr>Proximity</vt:lpstr>
      <vt:lpstr>Proximity Europe</vt:lpstr>
      <vt:lpstr>Health</vt:lpstr>
      <vt:lpstr>Fuel</vt:lpstr>
      <vt:lpstr>KOF</vt:lpstr>
      <vt:lpstr>Other Info</vt:lpstr>
      <vt:lpstr>'Consolidated Results'!_Hlk133398334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Leal</dc:creator>
  <cp:lastModifiedBy>Leal Martinez Alejandro</cp:lastModifiedBy>
  <dcterms:created xsi:type="dcterms:W3CDTF">2022-04-27T16:19:02Z</dcterms:created>
  <dcterms:modified xsi:type="dcterms:W3CDTF">2024-04-26T05:23:39Z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642da2-9212-4576-9c8f-4777cb6d5892_Enabled">
    <vt:lpwstr>true</vt:lpwstr>
  </property>
  <property fmtid="{D5CDD505-2E9C-101B-9397-08002B2CF9AE}" pid="3" name="MSIP_Label_ac642da2-9212-4576-9c8f-4777cb6d5892_SetDate">
    <vt:lpwstr>2024-04-25T03:40:33Z</vt:lpwstr>
  </property>
  <property fmtid="{D5CDD505-2E9C-101B-9397-08002B2CF9AE}" pid="4" name="MSIP_Label_ac642da2-9212-4576-9c8f-4777cb6d5892_Method">
    <vt:lpwstr>Standard</vt:lpwstr>
  </property>
  <property fmtid="{D5CDD505-2E9C-101B-9397-08002B2CF9AE}" pid="5" name="MSIP_Label_ac642da2-9212-4576-9c8f-4777cb6d5892_Name">
    <vt:lpwstr>FEMSA - Interna (Femsa Only)</vt:lpwstr>
  </property>
  <property fmtid="{D5CDD505-2E9C-101B-9397-08002B2CF9AE}" pid="6" name="MSIP_Label_ac642da2-9212-4576-9c8f-4777cb6d5892_SiteId">
    <vt:lpwstr>cd5a7a30-5f9a-410b-a037-86e1e17a4330</vt:lpwstr>
  </property>
  <property fmtid="{D5CDD505-2E9C-101B-9397-08002B2CF9AE}" pid="7" name="MSIP_Label_ac642da2-9212-4576-9c8f-4777cb6d5892_ActionId">
    <vt:lpwstr>22cb65b8-021a-433a-af31-1e9bb80b0ae9</vt:lpwstr>
  </property>
  <property fmtid="{D5CDD505-2E9C-101B-9397-08002B2CF9AE}" pid="8" name="MSIP_Label_ac642da2-9212-4576-9c8f-4777cb6d5892_ContentBits">
    <vt:lpwstr>2</vt:lpwstr>
  </property>
</Properties>
</file>