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embeddings/oleObject1.bin" ContentType="application/vnd.openxmlformats-officedocument.oleObject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mbeddings/oleObject4.bin" ContentType="application/vnd.openxmlformats-officedocument.oleObject"/>
  <Override PartName="/xl/customProperty5.bin" ContentType="application/vnd.openxmlformats-officedocument.spreadsheetml.customProperty"/>
  <Override PartName="/xl/drawings/drawing9.xml" ContentType="application/vnd.openxmlformats-officedocument.drawing+xml"/>
  <Override PartName="/xl/embeddings/oleObject5.bin" ContentType="application/vnd.openxmlformats-officedocument.oleObject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shpfem01.csc.fmx\RI\Trimestres FEMSA\2022\febrero\Versiones Finales\"/>
    </mc:Choice>
  </mc:AlternateContent>
  <xr:revisionPtr revIDLastSave="0" documentId="13_ncr:1_{B303CCCC-E96D-4335-9D43-C5231B78B4D8}" xr6:coauthVersionLast="47" xr6:coauthVersionMax="47" xr10:uidLastSave="{00000000-0000-0000-0000-000000000000}"/>
  <bookViews>
    <workbookView xWindow="-120" yWindow="-16320" windowWidth="29040" windowHeight="15840" tabRatio="880" xr2:uid="{00000000-000D-0000-FFFF-FFFF00000000}"/>
  </bookViews>
  <sheets>
    <sheet name="Consolidated Results" sheetId="14" r:id="rId1"/>
    <sheet name="Consolidated Balance" sheetId="17" r:id="rId2"/>
    <sheet name="Proximity Div" sheetId="16" r:id="rId3"/>
    <sheet name="Health Div" sheetId="11" r:id="rId4"/>
    <sheet name="FEMCO Fuel" sheetId="12" state="hidden" r:id="rId5"/>
    <sheet name="OXXO Gas" sheetId="20" r:id="rId6"/>
    <sheet name="OXXO Gas YTD" sheetId="21" r:id="rId7"/>
    <sheet name="Logistics &amp; Distribution" sheetId="22" r:id="rId8"/>
    <sheet name="Coca-Cola FEMSA" sheetId="5" r:id="rId9"/>
    <sheet name="Other Info" sheetId="8" r:id="rId10"/>
  </sheets>
  <definedNames>
    <definedName name="ebitdaprom" localSheetId="8">#REF!,#REF!,#REF!,#REF!,#REF!,#REF!</definedName>
    <definedName name="ebitdaprom" localSheetId="4">#REF!,#REF!,#REF!,#REF!,#REF!,#REF!</definedName>
    <definedName name="ebitdaprom" localSheetId="3">#REF!,#REF!,#REF!,#REF!,#REF!,#REF!</definedName>
    <definedName name="ebitdaprom" localSheetId="7">#REF!,#REF!,#REF!,#REF!,#REF!,#REF!</definedName>
    <definedName name="ebitdaprom" localSheetId="9">#REF!,#REF!,#REF!,#REF!,#REF!,#REF!</definedName>
    <definedName name="ebitdaprom" localSheetId="5">#REF!,#REF!,#REF!,#REF!,#REF!,#REF!</definedName>
    <definedName name="ebitdaprom" localSheetId="6">#REF!,#REF!,#REF!,#REF!,#REF!,#REF!</definedName>
    <definedName name="ebitdaprom" localSheetId="2">#REF!,#REF!,#REF!,#REF!,#REF!,#REF!</definedName>
    <definedName name="_xlnm.Print_Area" localSheetId="8">'Coca-Cola FEMSA'!$A$1:$M$26</definedName>
    <definedName name="_xlnm.Print_Area" localSheetId="1">'Consolidated Balance'!$A$1:$H$57</definedName>
    <definedName name="_xlnm.Print_Area" localSheetId="0">'Consolidated Results'!$A$1:$O$42</definedName>
    <definedName name="_xlnm.Print_Area" localSheetId="4">'FEMCO Fuel'!$A$1:$M$33</definedName>
    <definedName name="_xlnm.Print_Area" localSheetId="3">'Health Div'!$A$1:$M$35</definedName>
    <definedName name="_xlnm.Print_Area" localSheetId="7">'Logistics &amp; Distribution'!$A$1:$G$20</definedName>
    <definedName name="_xlnm.Print_Area" localSheetId="9">'Other Info'!$A$1:$J$14</definedName>
    <definedName name="_xlnm.Print_Area" localSheetId="5">'OXXO Gas'!$A$1:$M$35</definedName>
    <definedName name="_xlnm.Print_Area" localSheetId="6">'OXXO Gas YTD'!$A$1:$M$35</definedName>
    <definedName name="_xlnm.Print_Area" localSheetId="2">'Proximity Div'!$A$1:$M$35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2" l="1"/>
  <c r="I6" i="12" s="1"/>
  <c r="E6" i="12" l="1"/>
  <c r="K6" i="12" s="1"/>
  <c r="J12" i="8" l="1"/>
  <c r="J11" i="8"/>
  <c r="J10" i="8"/>
  <c r="J9" i="8"/>
  <c r="J8" i="8"/>
  <c r="J7" i="8"/>
  <c r="I5" i="12" l="1"/>
  <c r="M29" i="12" l="1"/>
  <c r="G29" i="12"/>
  <c r="M31" i="12" l="1"/>
  <c r="M26" i="12"/>
  <c r="G31" i="12"/>
  <c r="M30" i="12"/>
  <c r="G26" i="12"/>
  <c r="G30" i="12"/>
  <c r="C5" i="12" l="1"/>
  <c r="G7" i="8" l="1"/>
  <c r="G10" i="8"/>
  <c r="G12" i="8"/>
  <c r="G9" i="8"/>
  <c r="G11" i="8"/>
  <c r="G8" i="8"/>
  <c r="G24" i="12" l="1"/>
  <c r="G23" i="12"/>
  <c r="G22" i="12"/>
  <c r="M20" i="12"/>
  <c r="M17" i="12"/>
  <c r="G17" i="12"/>
  <c r="L7" i="12" l="1"/>
  <c r="F7" i="12"/>
  <c r="F12" i="12" l="1"/>
  <c r="L12" i="12"/>
  <c r="D7" i="12"/>
  <c r="G7" i="12"/>
  <c r="D12" i="12"/>
  <c r="G12" i="12"/>
  <c r="J7" i="12"/>
  <c r="M7" i="12"/>
  <c r="F14" i="12"/>
  <c r="L14" i="12"/>
  <c r="L9" i="12"/>
  <c r="L8" i="12" s="1"/>
  <c r="D9" i="12" l="1"/>
  <c r="D8" i="12" s="1"/>
  <c r="J12" i="12"/>
  <c r="M12" i="12"/>
  <c r="G14" i="12"/>
  <c r="D14" i="12"/>
  <c r="F10" i="12"/>
  <c r="F9" i="12"/>
  <c r="F8" i="12" s="1"/>
  <c r="G10" i="12" l="1"/>
  <c r="D10" i="12"/>
  <c r="G9" i="12"/>
  <c r="J9" i="12"/>
  <c r="J8" i="12" s="1"/>
  <c r="M9" i="12"/>
  <c r="M14" i="12"/>
  <c r="J14" i="12"/>
  <c r="M8" i="12"/>
  <c r="G8" i="12"/>
  <c r="L10" i="12"/>
  <c r="M10" i="12" l="1"/>
  <c r="J10" i="12"/>
  <c r="L13" i="12"/>
  <c r="L11" i="12" s="1"/>
  <c r="F16" i="12"/>
  <c r="F13" i="12"/>
  <c r="F11" i="12" s="1"/>
  <c r="F15" i="12" l="1"/>
  <c r="D13" i="12"/>
  <c r="D11" i="12" s="1"/>
  <c r="G13" i="12"/>
  <c r="L16" i="12"/>
  <c r="L15" i="12" s="1"/>
  <c r="D16" i="12" l="1"/>
  <c r="D15" i="12" s="1"/>
  <c r="G16" i="12"/>
  <c r="J13" i="12"/>
  <c r="J11" i="12" s="1"/>
  <c r="M13" i="12"/>
  <c r="G11" i="12"/>
  <c r="G15" i="12"/>
  <c r="M11" i="12"/>
  <c r="M16" i="12" l="1"/>
  <c r="J16" i="12"/>
  <c r="J15" i="12" s="1"/>
  <c r="M15" i="12"/>
</calcChain>
</file>

<file path=xl/sharedStrings.xml><?xml version="1.0" encoding="utf-8"?>
<sst xmlns="http://schemas.openxmlformats.org/spreadsheetml/2006/main" count="358" uniqueCount="158">
  <si>
    <t>FEMSA</t>
  </si>
  <si>
    <t>Millones de pesos</t>
  </si>
  <si>
    <t>% Inc.</t>
  </si>
  <si>
    <t>Euros</t>
  </si>
  <si>
    <t>% Integral</t>
  </si>
  <si>
    <r>
      <t>% Org.</t>
    </r>
    <r>
      <rPr>
        <b/>
        <vertAlign val="superscript"/>
        <sz val="8"/>
        <color rgb="FF850026"/>
        <rFont val="Calibri"/>
        <family val="2"/>
        <scheme val="minor"/>
      </rPr>
      <t>(A)</t>
    </r>
  </si>
  <si>
    <t>Millions of Pesos</t>
  </si>
  <si>
    <t>Coca-Cola FEMSA</t>
  </si>
  <si>
    <t xml:space="preserve">Total </t>
  </si>
  <si>
    <t>Colombia</t>
  </si>
  <si>
    <t>Argentina</t>
  </si>
  <si>
    <t>Chile</t>
  </si>
  <si>
    <t>Ticket (pesos)</t>
  </si>
  <si>
    <t>Consolidated Balance Sheet</t>
  </si>
  <si>
    <t>ASSETS</t>
  </si>
  <si>
    <t>Cash and cash equivalents</t>
  </si>
  <si>
    <t>Investments</t>
  </si>
  <si>
    <t>Accounts receivable</t>
  </si>
  <si>
    <t>Inventories</t>
  </si>
  <si>
    <t>Other current assets</t>
  </si>
  <si>
    <t>Total current assets</t>
  </si>
  <si>
    <t>Investments in shares</t>
  </si>
  <si>
    <t>Property, plant and equipment, net</t>
  </si>
  <si>
    <t>Right of use</t>
  </si>
  <si>
    <t>Other assets</t>
  </si>
  <si>
    <t>TOTAL ASSETS</t>
  </si>
  <si>
    <t>LIABILITIES &amp; STOCKHOLDERS´ EQUITY</t>
  </si>
  <si>
    <t>Bank loans</t>
  </si>
  <si>
    <t>Current maturities of long-term debt</t>
  </si>
  <si>
    <t xml:space="preserve">Interest payable      </t>
  </si>
  <si>
    <t>Current maturities of long-term leases</t>
  </si>
  <si>
    <t>Operating liabilities</t>
  </si>
  <si>
    <t>Total current liabilities</t>
  </si>
  <si>
    <t>Long-term leases</t>
  </si>
  <si>
    <t>Laboral obligations</t>
  </si>
  <si>
    <t>Other liabilities</t>
  </si>
  <si>
    <t>Total liabilities</t>
  </si>
  <si>
    <t>Total stockholders’ equity</t>
  </si>
  <si>
    <t>TOTAL LIABILITIES AND STOCKHOLDERS’ EQUITY</t>
  </si>
  <si>
    <t>Denominated in:</t>
  </si>
  <si>
    <t>Mexican pesos</t>
  </si>
  <si>
    <t>U.S. Dollars</t>
  </si>
  <si>
    <t>Colombian pesos</t>
  </si>
  <si>
    <t>Argentine pesos</t>
  </si>
  <si>
    <t>Brazilian reais</t>
  </si>
  <si>
    <t>Chilean pesos</t>
  </si>
  <si>
    <t>Uruguayan Pesos</t>
  </si>
  <si>
    <t>Total debt</t>
  </si>
  <si>
    <t>DEBT MATURITY PROFILE</t>
  </si>
  <si>
    <t>% of Total Debt</t>
  </si>
  <si>
    <r>
      <t>(1)</t>
    </r>
    <r>
      <rPr>
        <sz val="7"/>
        <color indexed="8"/>
        <rFont val="Calibri"/>
        <family val="2"/>
        <scheme val="minor"/>
      </rPr>
      <t xml:space="preserve"> Includes mainly the intangible assets generated by acquisitions.</t>
    </r>
  </si>
  <si>
    <r>
      <t>(2)</t>
    </r>
    <r>
      <rPr>
        <sz val="7"/>
        <rFont val="Calibri"/>
        <family val="2"/>
        <scheme val="minor"/>
      </rPr>
      <t xml:space="preserve"> Includes the effect of derivative financial instruments on long-term debt.</t>
    </r>
  </si>
  <si>
    <t xml:space="preserve">% of Total </t>
  </si>
  <si>
    <t>Average Rate</t>
  </si>
  <si>
    <t>Consolidated Income Statement</t>
  </si>
  <si>
    <t>% of rev.</t>
  </si>
  <si>
    <t>% Var.</t>
  </si>
  <si>
    <t>Total revenues</t>
  </si>
  <si>
    <t>Cost of sales</t>
  </si>
  <si>
    <t>Gross profit</t>
  </si>
  <si>
    <t>Administrative expenses</t>
  </si>
  <si>
    <t>Selling expenses</t>
  </si>
  <si>
    <r>
      <t xml:space="preserve">Other operating expenses (income), net </t>
    </r>
    <r>
      <rPr>
        <vertAlign val="superscript"/>
        <sz val="9.1"/>
        <color indexed="8"/>
        <rFont val="Calibri"/>
        <family val="2"/>
      </rPr>
      <t>(1)</t>
    </r>
  </si>
  <si>
    <r>
      <t>Income from operations</t>
    </r>
    <r>
      <rPr>
        <vertAlign val="superscript"/>
        <sz val="9.1"/>
        <color indexed="8"/>
        <rFont val="Calibri"/>
        <family val="2"/>
      </rPr>
      <t>(2)</t>
    </r>
  </si>
  <si>
    <t>Other non-operating expenses (income)</t>
  </si>
  <si>
    <t>Interest expense</t>
  </si>
  <si>
    <t>Interest income</t>
  </si>
  <si>
    <t>Interest expense, net</t>
  </si>
  <si>
    <t>Foreign exchange loss (gain)</t>
  </si>
  <si>
    <t>Other financial expenses (income), net.</t>
  </si>
  <si>
    <t>Financing expenses, net</t>
  </si>
  <si>
    <t>Income before income tax and participation in associates results</t>
  </si>
  <si>
    <t>Income tax</t>
  </si>
  <si>
    <r>
      <t>Participation in associates results</t>
    </r>
    <r>
      <rPr>
        <vertAlign val="superscript"/>
        <sz val="9.1"/>
        <color indexed="8"/>
        <rFont val="Calibri"/>
        <family val="2"/>
      </rPr>
      <t>(3)</t>
    </r>
  </si>
  <si>
    <t>Net income from discontinued operations</t>
  </si>
  <si>
    <t xml:space="preserve">Net consolidated income </t>
  </si>
  <si>
    <t>Net majority income</t>
  </si>
  <si>
    <t>Net minority income</t>
  </si>
  <si>
    <t>Operative Cash Flow &amp; CAPEX</t>
  </si>
  <si>
    <t>Income from operations</t>
  </si>
  <si>
    <t>Depreciation</t>
  </si>
  <si>
    <t>Amortization &amp; other non-cash charges</t>
  </si>
  <si>
    <t>Operative Cash Flow (EBITDA)</t>
  </si>
  <si>
    <t>CAPEX</t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</si>
  <si>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Other operating expenses (income), net = other operating expenses (income) +(-) equity method from operated associates.</t>
    </r>
  </si>
  <si>
    <r>
      <rPr>
        <vertAlign val="superscript"/>
        <sz val="7"/>
        <color indexed="8"/>
        <rFont val="Calibri"/>
        <family val="2"/>
        <scheme val="minor"/>
      </rPr>
      <t>(2)</t>
    </r>
    <r>
      <rPr>
        <sz val="7"/>
        <color indexed="8"/>
        <rFont val="Calibri"/>
        <family val="2"/>
        <scheme val="minor"/>
      </rPr>
      <t xml:space="preserve"> Income from operations = gross profit - administrative and selling expenses  - other operating expenses (income), net.</t>
    </r>
  </si>
  <si>
    <t>Macroeconomic Information</t>
  </si>
  <si>
    <t>Inflation</t>
  </si>
  <si>
    <t>End-of-period Exchange Rates</t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</si>
  <si>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LTM = Last twelve months.</t>
    </r>
  </si>
  <si>
    <t>Mexico</t>
  </si>
  <si>
    <t>Brazil</t>
  </si>
  <si>
    <t>Euro Zone</t>
  </si>
  <si>
    <t>Per USD</t>
  </si>
  <si>
    <t>Per MXN</t>
  </si>
  <si>
    <t>Other operating expenses (income), net</t>
  </si>
  <si>
    <t>Sales volumes</t>
  </si>
  <si>
    <t>(Millions of unit cases)</t>
  </si>
  <si>
    <t>Mexico and Central America</t>
  </si>
  <si>
    <t>South America</t>
  </si>
  <si>
    <t xml:space="preserve">FEMSA Comercio - Proximity Division </t>
  </si>
  <si>
    <t>Results of Operations</t>
  </si>
  <si>
    <t>Information of OXXO Stores</t>
  </si>
  <si>
    <t>Total stores</t>
  </si>
  <si>
    <t>Stores Mexico</t>
  </si>
  <si>
    <t>Stores South America</t>
  </si>
  <si>
    <t xml:space="preserve">vs. Last quarter </t>
  </si>
  <si>
    <t>Year-to-date</t>
  </si>
  <si>
    <t>Last-twelve-months</t>
  </si>
  <si>
    <r>
      <t xml:space="preserve">Same-store data: </t>
    </r>
    <r>
      <rPr>
        <vertAlign val="superscript"/>
        <sz val="8"/>
        <rFont val="Calibri"/>
        <family val="2"/>
      </rPr>
      <t>(1)</t>
    </r>
  </si>
  <si>
    <t>Sales (thousands of pesos)</t>
  </si>
  <si>
    <t>Traffic (thousands of transactions)</t>
  </si>
  <si>
    <r>
      <t>(1)</t>
    </r>
    <r>
      <rPr>
        <sz val="7"/>
        <rFont val="Calibri"/>
        <family val="2"/>
        <scheme val="minor"/>
      </rPr>
      <t xml:space="preserve"> Monthly average information per store, considering same stores with more than twelve months of operations, income from services are included.</t>
    </r>
  </si>
  <si>
    <t xml:space="preserve">FEMSA Comercio - Health Division </t>
  </si>
  <si>
    <t>Information of Stores</t>
  </si>
  <si>
    <t xml:space="preserve">   Sales (thousands of pesos)</t>
  </si>
  <si>
    <t xml:space="preserve">FEMSA Comercio - Fuel Division </t>
  </si>
  <si>
    <t>Information of OXXO GAS Service Stations</t>
  </si>
  <si>
    <t>Total service stations</t>
  </si>
  <si>
    <t>Net new service stations</t>
  </si>
  <si>
    <t xml:space="preserve">Volume (million of liters) total stations </t>
  </si>
  <si>
    <t>Volume (thousands of liters)</t>
  </si>
  <si>
    <t xml:space="preserve"> Average price per liter</t>
  </si>
  <si>
    <r>
      <t xml:space="preserve">Same-stations data: </t>
    </r>
    <r>
      <rPr>
        <vertAlign val="superscript"/>
        <sz val="8"/>
        <color indexed="8"/>
        <rFont val="Calibri"/>
        <family val="2"/>
      </rPr>
      <t>(1)</t>
    </r>
  </si>
  <si>
    <r>
      <t>(1)</t>
    </r>
    <r>
      <rPr>
        <sz val="7"/>
        <rFont val="Calibri"/>
        <family val="2"/>
        <scheme val="minor"/>
      </rPr>
      <t xml:space="preserve"> Monthly average information per station, considering same stations with more than twelve months of operations.</t>
    </r>
  </si>
  <si>
    <t>x</t>
  </si>
  <si>
    <t>(Loss) Consolidated net income</t>
  </si>
  <si>
    <r>
      <rPr>
        <vertAlign val="superscript"/>
        <sz val="7"/>
        <rFont val="Calibri"/>
        <family val="2"/>
        <scheme val="minor"/>
      </rPr>
      <t xml:space="preserve">(3) </t>
    </r>
    <r>
      <rPr>
        <sz val="7"/>
        <rFont val="Calibri"/>
        <family val="2"/>
        <scheme val="minor"/>
      </rPr>
      <t>Mainly represents the equity method participation in Heineken´s and Raizen convenience stores results, net.</t>
    </r>
  </si>
  <si>
    <t>Guatemalan Quetzal</t>
  </si>
  <si>
    <r>
      <rPr>
        <vertAlign val="superscript"/>
        <sz val="7"/>
        <rFont val="Calibri"/>
        <family val="2"/>
        <scheme val="minor"/>
      </rPr>
      <t xml:space="preserve">(A) </t>
    </r>
    <r>
      <rPr>
        <sz val="7"/>
        <rFont val="Calibri"/>
        <family val="2"/>
        <scheme val="minor"/>
      </rPr>
      <t>Organic basis (% Org.) excludes the effects of significant mergers and acquisitions in the last twelve months.</t>
    </r>
  </si>
  <si>
    <t>Operative cash flow (EBITDA)</t>
  </si>
  <si>
    <t>Net new conveniences stores:</t>
  </si>
  <si>
    <t>Net new stores:</t>
  </si>
  <si>
    <t>As Reported</t>
  </si>
  <si>
    <t>Operative cash flow</t>
  </si>
  <si>
    <t>Dec-20</t>
  </si>
  <si>
    <t xml:space="preserve"> Dec-20</t>
  </si>
  <si>
    <r>
      <rPr>
        <vertAlign val="superscript"/>
        <sz val="7"/>
        <rFont val="Calibri"/>
        <family val="2"/>
        <scheme val="minor"/>
      </rPr>
      <t>(A)</t>
    </r>
    <r>
      <rPr>
        <sz val="7"/>
        <rFont val="Calibri"/>
        <family val="2"/>
        <scheme val="minor"/>
      </rPr>
      <t xml:space="preserve"> Unaudited consolidated financial information</t>
    </r>
  </si>
  <si>
    <r>
      <t xml:space="preserve">Intangible assets </t>
    </r>
    <r>
      <rPr>
        <vertAlign val="superscript"/>
        <sz val="8"/>
        <color indexed="8"/>
        <rFont val="Calibri"/>
        <family val="2"/>
        <scheme val="minor"/>
      </rPr>
      <t>(1)</t>
    </r>
  </si>
  <si>
    <r>
      <t xml:space="preserve">Long-term debt </t>
    </r>
    <r>
      <rPr>
        <vertAlign val="superscript"/>
        <sz val="8"/>
        <color indexed="8"/>
        <rFont val="Calibri"/>
        <family val="2"/>
        <scheme val="minor"/>
      </rPr>
      <t>(2)</t>
    </r>
  </si>
  <si>
    <t>December 31, 2021</t>
  </si>
  <si>
    <t>2027+</t>
  </si>
  <si>
    <t>For the fourth quarter of:</t>
  </si>
  <si>
    <t>For the twelve months of:</t>
  </si>
  <si>
    <t>4Q 2021</t>
  </si>
  <si>
    <t>Dec - 21</t>
  </si>
  <si>
    <r>
      <t xml:space="preserve">Comparable </t>
    </r>
    <r>
      <rPr>
        <b/>
        <vertAlign val="superscript"/>
        <sz val="8"/>
        <color rgb="FF850026"/>
        <rFont val="Calibri"/>
        <family val="2"/>
        <scheme val="minor"/>
      </rPr>
      <t>(A)</t>
    </r>
  </si>
  <si>
    <r>
      <t xml:space="preserve">Same-stations data: </t>
    </r>
    <r>
      <rPr>
        <vertAlign val="superscript"/>
        <sz val="8"/>
        <color indexed="8"/>
        <rFont val="Calibri"/>
        <family val="2"/>
        <scheme val="minor"/>
      </rPr>
      <t>(1)</t>
    </r>
  </si>
  <si>
    <t xml:space="preserve">        Year-to-date</t>
  </si>
  <si>
    <r>
      <rPr>
        <vertAlign val="superscript"/>
        <sz val="7"/>
        <rFont val="Calibri"/>
        <family val="2"/>
        <scheme val="minor"/>
      </rPr>
      <t>(1)</t>
    </r>
    <r>
      <rPr>
        <sz val="7"/>
        <rFont val="Calibri"/>
        <family val="2"/>
        <scheme val="minor"/>
      </rPr>
      <t xml:space="preserve"> Monthly average information per store, considering same stores with more than twelve months of all the operations of FEMSA Comercio - Health Division.</t>
    </r>
  </si>
  <si>
    <t>Total Stores</t>
  </si>
  <si>
    <r>
      <rPr>
        <vertAlign val="superscript"/>
        <sz val="7"/>
        <rFont val="Calibri"/>
        <family val="2"/>
        <scheme val="minor"/>
      </rPr>
      <t xml:space="preserve">(4) </t>
    </r>
    <r>
      <rPr>
        <sz val="7"/>
        <rFont val="Calibri"/>
        <family val="2"/>
        <scheme val="minor"/>
      </rPr>
      <t>At the end of the year, the CAPEX effectively paid is equivalent to $19,062M.</t>
    </r>
  </si>
  <si>
    <t>N.S.</t>
  </si>
  <si>
    <r>
      <t xml:space="preserve">DEBT MIX </t>
    </r>
    <r>
      <rPr>
        <b/>
        <vertAlign val="superscript"/>
        <sz val="8"/>
        <color theme="0"/>
        <rFont val="Calibri"/>
        <family val="2"/>
        <scheme val="minor"/>
      </rPr>
      <t>(2)</t>
    </r>
  </si>
  <si>
    <r>
      <t xml:space="preserve">Fixed rate </t>
    </r>
    <r>
      <rPr>
        <vertAlign val="superscript"/>
        <sz val="8"/>
        <rFont val="Calibri"/>
        <family val="2"/>
        <scheme val="minor"/>
      </rPr>
      <t>(2)</t>
    </r>
  </si>
  <si>
    <r>
      <t xml:space="preserve">Variable rate </t>
    </r>
    <r>
      <rPr>
        <vertAlign val="superscript"/>
        <sz val="8"/>
        <rFont val="Calibri"/>
        <family val="2"/>
        <scheme val="minor"/>
      </rPr>
      <t>(2)</t>
    </r>
  </si>
  <si>
    <t>Logistics and Distribution</t>
  </si>
  <si>
    <r>
      <t xml:space="preserve">LTM </t>
    </r>
    <r>
      <rPr>
        <b/>
        <vertAlign val="superscript"/>
        <sz val="8"/>
        <color rgb="FF393943"/>
        <rFont val="Calibri"/>
        <family val="2"/>
        <scheme val="minor"/>
      </rPr>
      <t>(1)</t>
    </r>
    <r>
      <rPr>
        <b/>
        <sz val="8"/>
        <color rgb="FF393943"/>
        <rFont val="Calibri"/>
        <family val="2"/>
        <scheme val="minor"/>
      </rPr>
      <t xml:space="preserve"> Dec-21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</si>
</sst>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[$-409]mmm\-yy;@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0.0%"/>
    <numFmt numFmtId="170" formatCode="_(* #,##0.000_);_(* \(#,##0.000\);_(* &quot;-&quot;??_);_(@_)"/>
    <numFmt numFmtId="171" formatCode="_(* #,##0.0000_);_(* \(#,##0.0000\);_(* &quot;-&quot;??_);_(@_)"/>
    <numFmt numFmtId="172" formatCode="mmmm\-yy"/>
    <numFmt numFmtId="173" formatCode="#,##0.0_);\(#,##0.0\)"/>
    <numFmt numFmtId="174" formatCode="#,##0.0;\-#,##0.0"/>
  </numFmts>
  <fonts count="39" x14ac:knownFonts="1">
    <font>
      <sz val="10"/>
      <name val="Arial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indexed="16"/>
      <name val="Calibri"/>
      <family val="2"/>
      <scheme val="minor"/>
    </font>
    <font>
      <b/>
      <sz val="8"/>
      <color rgb="FF393943"/>
      <name val="Calibri"/>
      <family val="2"/>
    </font>
    <font>
      <sz val="8"/>
      <color theme="0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rgb="FF850026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i/>
      <sz val="8"/>
      <color rgb="FF850026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vertAlign val="superscript"/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name val="Calibri"/>
      <family val="2"/>
      <scheme val="minor"/>
    </font>
    <font>
      <sz val="10"/>
      <name val="MS Sans Serif"/>
      <family val="2"/>
    </font>
    <font>
      <b/>
      <vertAlign val="superscript"/>
      <sz val="8"/>
      <color rgb="FF850026"/>
      <name val="Calibri"/>
      <family val="2"/>
      <scheme val="minor"/>
    </font>
    <font>
      <sz val="8"/>
      <color rgb="FF850026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E8E9EC"/>
      <name val="Calibri"/>
      <family val="2"/>
      <scheme val="minor"/>
    </font>
    <font>
      <b/>
      <sz val="8"/>
      <color rgb="FFFF0000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sz val="8"/>
      <color rgb="FF393943"/>
      <name val="Calibri"/>
      <family val="2"/>
    </font>
    <font>
      <sz val="8"/>
      <color indexed="12"/>
      <name val="Calibri"/>
      <family val="2"/>
      <scheme val="minor"/>
    </font>
    <font>
      <b/>
      <sz val="8"/>
      <color rgb="FF393943"/>
      <name val="Calibri"/>
      <family val="2"/>
      <scheme val="minor"/>
    </font>
    <font>
      <i/>
      <sz val="8"/>
      <color indexed="12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perscript"/>
      <sz val="9.1"/>
      <color indexed="8"/>
      <name val="Calibri"/>
      <family val="2"/>
    </font>
    <font>
      <vertAlign val="superscript"/>
      <sz val="8"/>
      <name val="Calibri"/>
      <family val="2"/>
    </font>
    <font>
      <vertAlign val="superscript"/>
      <sz val="8"/>
      <color indexed="8"/>
      <name val="Calibri"/>
      <family val="2"/>
    </font>
    <font>
      <vertAlign val="superscript"/>
      <sz val="8"/>
      <color indexed="8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  <font>
      <b/>
      <vertAlign val="superscript"/>
      <sz val="8"/>
      <color rgb="FF39394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50026"/>
        <bgColor indexed="64"/>
      </patternFill>
    </fill>
    <fill>
      <patternFill patternType="solid">
        <fgColor rgb="FFE8E9E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tted">
        <color rgb="FF393943"/>
      </bottom>
      <diagonal/>
    </border>
    <border>
      <left/>
      <right/>
      <top/>
      <bottom style="thin">
        <color rgb="FF393943"/>
      </bottom>
      <diagonal/>
    </border>
    <border>
      <left/>
      <right/>
      <top style="thin">
        <color rgb="FF393943"/>
      </top>
      <bottom style="medium">
        <color rgb="FF850026"/>
      </bottom>
      <diagonal/>
    </border>
    <border>
      <left/>
      <right/>
      <top/>
      <bottom style="medium">
        <color rgb="FF85002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393943"/>
      </top>
      <bottom style="thin">
        <color rgb="FF39394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393943"/>
      </top>
      <bottom/>
      <diagonal/>
    </border>
    <border>
      <left/>
      <right/>
      <top style="thin">
        <color rgb="FF393943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1" fillId="0" borderId="0"/>
    <xf numFmtId="40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520">
    <xf numFmtId="0" fontId="0" fillId="0" borderId="0" xfId="0"/>
    <xf numFmtId="0" fontId="3" fillId="4" borderId="0" xfId="3" applyFont="1" applyFill="1"/>
    <xf numFmtId="0" fontId="3" fillId="4" borderId="0" xfId="3" applyFont="1" applyFill="1" applyAlignment="1">
      <alignment wrapText="1"/>
    </xf>
    <xf numFmtId="0" fontId="3" fillId="4" borderId="0" xfId="3" applyFont="1" applyFill="1" applyAlignment="1">
      <alignment horizontal="right" wrapText="1" shrinkToFit="1"/>
    </xf>
    <xf numFmtId="0" fontId="5" fillId="4" borderId="0" xfId="3" applyFont="1" applyFill="1" applyAlignment="1">
      <alignment horizontal="right" vertical="center" wrapText="1" shrinkToFit="1"/>
    </xf>
    <xf numFmtId="0" fontId="8" fillId="4" borderId="0" xfId="3" applyFont="1" applyFill="1" applyAlignment="1">
      <alignment horizontal="right" wrapText="1" shrinkToFit="1"/>
    </xf>
    <xf numFmtId="0" fontId="5" fillId="5" borderId="0" xfId="0" applyFont="1" applyFill="1" applyAlignment="1">
      <alignment vertical="center"/>
    </xf>
    <xf numFmtId="0" fontId="9" fillId="4" borderId="0" xfId="3" applyFont="1" applyFill="1" applyAlignment="1">
      <alignment horizontal="right" wrapText="1" shrinkToFit="1"/>
    </xf>
    <xf numFmtId="0" fontId="10" fillId="4" borderId="0" xfId="3" applyFont="1" applyFill="1" applyAlignment="1">
      <alignment horizontal="right" wrapText="1" shrinkToFit="1"/>
    </xf>
    <xf numFmtId="0" fontId="11" fillId="4" borderId="0" xfId="0" applyFont="1" applyFill="1" applyAlignment="1">
      <alignment horizontal="right" wrapText="1" shrinkToFit="1"/>
    </xf>
    <xf numFmtId="0" fontId="13" fillId="4" borderId="0" xfId="3" applyFont="1" applyFill="1" applyAlignment="1">
      <alignment horizontal="right" wrapText="1" shrinkToFit="1"/>
    </xf>
    <xf numFmtId="0" fontId="3" fillId="6" borderId="0" xfId="3" applyFont="1" applyFill="1" applyAlignment="1">
      <alignment horizontal="right" wrapText="1" shrinkToFit="1"/>
    </xf>
    <xf numFmtId="166" fontId="4" fillId="6" borderId="0" xfId="1" applyNumberFormat="1" applyFont="1" applyFill="1" applyAlignment="1">
      <alignment horizontal="right" wrapText="1" shrinkToFit="1"/>
    </xf>
    <xf numFmtId="167" fontId="13" fillId="6" borderId="0" xfId="1" applyNumberFormat="1" applyFont="1" applyFill="1" applyAlignment="1">
      <alignment horizontal="right" wrapText="1" shrinkToFit="1"/>
    </xf>
    <xf numFmtId="166" fontId="8" fillId="4" borderId="0" xfId="3" applyNumberFormat="1" applyFont="1" applyFill="1" applyAlignment="1">
      <alignment horizontal="right" wrapText="1" shrinkToFit="1"/>
    </xf>
    <xf numFmtId="167" fontId="13" fillId="0" borderId="0" xfId="1" applyNumberFormat="1" applyFont="1" applyAlignment="1">
      <alignment horizontal="right" wrapText="1" shrinkToFit="1"/>
    </xf>
    <xf numFmtId="0" fontId="13" fillId="4" borderId="0" xfId="0" applyFont="1" applyFill="1" applyAlignment="1">
      <alignment horizontal="right" wrapText="1" shrinkToFit="1"/>
    </xf>
    <xf numFmtId="0" fontId="13" fillId="4" borderId="4" xfId="3" applyFont="1" applyFill="1" applyBorder="1" applyAlignment="1">
      <alignment horizontal="right" wrapText="1" shrinkToFit="1"/>
    </xf>
    <xf numFmtId="0" fontId="3" fillId="6" borderId="3" xfId="3" applyFont="1" applyFill="1" applyBorder="1" applyAlignment="1">
      <alignment horizontal="right" wrapText="1" shrinkToFit="1"/>
    </xf>
    <xf numFmtId="166" fontId="12" fillId="6" borderId="3" xfId="1" applyNumberFormat="1" applyFont="1" applyFill="1" applyBorder="1" applyAlignment="1">
      <alignment horizontal="right" vertical="center" wrapText="1" shrinkToFit="1"/>
    </xf>
    <xf numFmtId="167" fontId="13" fillId="6" borderId="3" xfId="1" applyNumberFormat="1" applyFont="1" applyFill="1" applyBorder="1" applyAlignment="1">
      <alignment horizontal="right" vertical="center" wrapText="1" shrinkToFit="1"/>
    </xf>
    <xf numFmtId="166" fontId="12" fillId="0" borderId="0" xfId="0" applyNumberFormat="1" applyFont="1" applyAlignment="1">
      <alignment horizontal="right" wrapText="1" shrinkToFit="1"/>
    </xf>
    <xf numFmtId="166" fontId="3" fillId="4" borderId="0" xfId="3" applyNumberFormat="1" applyFont="1" applyFill="1" applyAlignment="1">
      <alignment horizontal="right" wrapText="1" shrinkToFit="1"/>
    </xf>
    <xf numFmtId="0" fontId="5" fillId="5" borderId="0" xfId="3" applyFont="1" applyFill="1" applyAlignment="1">
      <alignment vertical="center"/>
    </xf>
    <xf numFmtId="166" fontId="4" fillId="0" borderId="0" xfId="0" applyNumberFormat="1" applyFont="1" applyAlignment="1">
      <alignment horizontal="right" wrapText="1" shrinkToFit="1"/>
    </xf>
    <xf numFmtId="166" fontId="13" fillId="4" borderId="0" xfId="3" applyNumberFormat="1" applyFont="1" applyFill="1" applyAlignment="1">
      <alignment horizontal="right" wrapText="1" shrinkToFit="1"/>
    </xf>
    <xf numFmtId="166" fontId="4" fillId="6" borderId="0" xfId="1" applyNumberFormat="1" applyFont="1" applyFill="1" applyAlignment="1">
      <alignment horizontal="right" vertical="center" wrapText="1" shrinkToFit="1"/>
    </xf>
    <xf numFmtId="166" fontId="12" fillId="3" borderId="0" xfId="1" applyNumberFormat="1" applyFont="1" applyFill="1" applyAlignment="1">
      <alignment horizontal="right" vertical="center" wrapText="1" shrinkToFit="1"/>
    </xf>
    <xf numFmtId="166" fontId="12" fillId="6" borderId="2" xfId="1" applyNumberFormat="1" applyFont="1" applyFill="1" applyBorder="1" applyAlignment="1">
      <alignment horizontal="right" vertical="center" wrapText="1" shrinkToFit="1"/>
    </xf>
    <xf numFmtId="0" fontId="14" fillId="4" borderId="0" xfId="3" applyFont="1" applyFill="1" applyAlignment="1">
      <alignment wrapText="1"/>
    </xf>
    <xf numFmtId="0" fontId="14" fillId="4" borderId="0" xfId="3" applyFont="1" applyFill="1" applyAlignment="1">
      <alignment horizontal="right" wrapText="1" shrinkToFit="1"/>
    </xf>
    <xf numFmtId="166" fontId="15" fillId="4" borderId="0" xfId="1" applyNumberFormat="1" applyFont="1" applyFill="1" applyAlignment="1">
      <alignment horizontal="right" wrapText="1" shrinkToFit="1"/>
    </xf>
    <xf numFmtId="167" fontId="4" fillId="4" borderId="0" xfId="1" applyNumberFormat="1" applyFont="1" applyFill="1" applyAlignment="1">
      <alignment horizontal="right" wrapText="1" shrinkToFit="1"/>
    </xf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right" wrapText="1" shrinkToFit="1"/>
    </xf>
    <xf numFmtId="17" fontId="12" fillId="4" borderId="0" xfId="0" applyNumberFormat="1" applyFont="1" applyFill="1" applyAlignment="1">
      <alignment horizontal="right" wrapText="1" shrinkToFit="1"/>
    </xf>
    <xf numFmtId="0" fontId="5" fillId="4" borderId="0" xfId="0" applyFont="1" applyFill="1" applyAlignment="1">
      <alignment horizontal="right" wrapText="1" shrinkToFit="1"/>
    </xf>
    <xf numFmtId="0" fontId="5" fillId="4" borderId="0" xfId="0" quotePrefix="1" applyFont="1" applyFill="1" applyAlignment="1">
      <alignment horizontal="right" wrapText="1" shrinkToFit="1"/>
    </xf>
    <xf numFmtId="0" fontId="8" fillId="4" borderId="0" xfId="0" applyFont="1" applyFill="1" applyAlignment="1">
      <alignment horizontal="right" wrapText="1" shrinkToFit="1"/>
    </xf>
    <xf numFmtId="0" fontId="9" fillId="4" borderId="0" xfId="0" applyFont="1" applyFill="1" applyAlignment="1">
      <alignment horizontal="right" wrapText="1" shrinkToFit="1"/>
    </xf>
    <xf numFmtId="0" fontId="16" fillId="4" borderId="0" xfId="0" applyFont="1" applyFill="1" applyAlignment="1">
      <alignment horizontal="right" wrapText="1" shrinkToFit="1"/>
    </xf>
    <xf numFmtId="0" fontId="17" fillId="4" borderId="0" xfId="0" applyFont="1" applyFill="1" applyAlignment="1">
      <alignment horizontal="right" wrapText="1" shrinkToFit="1"/>
    </xf>
    <xf numFmtId="168" fontId="3" fillId="4" borderId="0" xfId="2" applyNumberFormat="1" applyFont="1" applyFill="1" applyAlignment="1">
      <alignment horizontal="right" wrapText="1" shrinkToFit="1"/>
    </xf>
    <xf numFmtId="169" fontId="3" fillId="4" borderId="0" xfId="2" applyNumberFormat="1" applyFont="1" applyFill="1" applyAlignment="1">
      <alignment horizontal="right" wrapText="1" shrinkToFit="1"/>
    </xf>
    <xf numFmtId="166" fontId="8" fillId="4" borderId="0" xfId="1" applyNumberFormat="1" applyFont="1" applyFill="1" applyAlignment="1">
      <alignment horizontal="right" wrapText="1" shrinkToFit="1"/>
    </xf>
    <xf numFmtId="0" fontId="3" fillId="6" borderId="0" xfId="0" applyFont="1" applyFill="1" applyAlignment="1">
      <alignment horizontal="left" vertical="center" indent="1"/>
    </xf>
    <xf numFmtId="0" fontId="3" fillId="4" borderId="0" xfId="0" applyFont="1" applyFill="1" applyAlignment="1">
      <alignment vertical="center" wrapText="1"/>
    </xf>
    <xf numFmtId="169" fontId="3" fillId="6" borderId="0" xfId="2" applyNumberFormat="1" applyFont="1" applyFill="1" applyAlignment="1">
      <alignment horizontal="right" wrapText="1" shrinkToFit="1"/>
    </xf>
    <xf numFmtId="166" fontId="5" fillId="4" borderId="0" xfId="1" applyNumberFormat="1" applyFont="1" applyFill="1" applyAlignment="1">
      <alignment horizontal="right" wrapText="1" shrinkToFit="1"/>
    </xf>
    <xf numFmtId="0" fontId="3" fillId="4" borderId="0" xfId="0" applyFont="1" applyFill="1" applyAlignment="1">
      <alignment horizontal="left" vertical="center" indent="1"/>
    </xf>
    <xf numFmtId="169" fontId="3" fillId="3" borderId="0" xfId="2" applyNumberFormat="1" applyFont="1" applyFill="1" applyAlignment="1">
      <alignment horizontal="right" wrapText="1" shrinkToFit="1"/>
    </xf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right" wrapText="1" shrinkToFit="1"/>
    </xf>
    <xf numFmtId="169" fontId="3" fillId="3" borderId="4" xfId="2" applyNumberFormat="1" applyFont="1" applyFill="1" applyBorder="1" applyAlignment="1">
      <alignment vertical="center" wrapText="1" shrinkToFit="1"/>
    </xf>
    <xf numFmtId="0" fontId="3" fillId="4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right" wrapText="1" shrinkToFit="1"/>
    </xf>
    <xf numFmtId="0" fontId="3" fillId="3" borderId="0" xfId="0" applyFont="1" applyFill="1" applyAlignment="1">
      <alignment horizontal="right" wrapText="1" shrinkToFit="1"/>
    </xf>
    <xf numFmtId="169" fontId="3" fillId="3" borderId="0" xfId="2" applyNumberFormat="1" applyFont="1" applyFill="1" applyAlignment="1">
      <alignment horizontal="right" vertical="center" wrapText="1" shrinkToFit="1"/>
    </xf>
    <xf numFmtId="169" fontId="3" fillId="3" borderId="4" xfId="2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Alignment="1">
      <alignment horizontal="right" wrapText="1" shrinkToFit="1"/>
    </xf>
    <xf numFmtId="0" fontId="11" fillId="4" borderId="0" xfId="1" applyNumberFormat="1" applyFont="1" applyFill="1" applyAlignment="1">
      <alignment horizontal="right" wrapText="1" shrinkToFit="1"/>
    </xf>
    <xf numFmtId="0" fontId="12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right" wrapText="1" shrinkToFit="1"/>
    </xf>
    <xf numFmtId="0" fontId="3" fillId="0" borderId="0" xfId="3" applyFont="1"/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right" wrapText="1" shrinkToFit="1"/>
    </xf>
    <xf numFmtId="0" fontId="3" fillId="3" borderId="0" xfId="3" applyFont="1" applyFill="1" applyAlignment="1">
      <alignment horizontal="right" wrapText="1" shrinkToFit="1"/>
    </xf>
    <xf numFmtId="0" fontId="3" fillId="4" borderId="0" xfId="0" applyFont="1" applyFill="1" applyAlignment="1">
      <alignment vertical="center"/>
    </xf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right" vertical="center" wrapText="1" shrinkToFit="1"/>
    </xf>
    <xf numFmtId="0" fontId="12" fillId="0" borderId="0" xfId="0" applyFont="1" applyAlignment="1">
      <alignment horizontal="right" vertical="center" wrapText="1" shrinkToFit="1"/>
    </xf>
    <xf numFmtId="166" fontId="4" fillId="4" borderId="0" xfId="0" applyNumberFormat="1" applyFont="1" applyFill="1" applyAlignment="1">
      <alignment horizontal="right" vertical="center" wrapText="1" shrinkToFit="1"/>
    </xf>
    <xf numFmtId="166" fontId="4" fillId="3" borderId="0" xfId="0" applyNumberFormat="1" applyFont="1" applyFill="1" applyAlignment="1">
      <alignment horizontal="right" vertical="center" wrapText="1" shrinkToFit="1"/>
    </xf>
    <xf numFmtId="167" fontId="4" fillId="4" borderId="0" xfId="1" applyNumberFormat="1" applyFont="1" applyFill="1" applyAlignment="1">
      <alignment horizontal="right" vertical="center" wrapText="1" shrinkToFit="1"/>
    </xf>
    <xf numFmtId="0" fontId="3" fillId="4" borderId="0" xfId="0" applyFont="1" applyFill="1" applyAlignment="1">
      <alignment horizontal="right" vertical="center" wrapText="1" shrinkToFit="1"/>
    </xf>
    <xf numFmtId="0" fontId="12" fillId="4" borderId="0" xfId="4" quotePrefix="1" applyFont="1" applyFill="1" applyAlignment="1">
      <alignment horizontal="left" vertical="center" wrapText="1"/>
    </xf>
    <xf numFmtId="0" fontId="12" fillId="4" borderId="0" xfId="4" quotePrefix="1" applyFont="1" applyFill="1" applyAlignment="1">
      <alignment horizontal="right" vertical="center" wrapText="1" shrinkToFit="1"/>
    </xf>
    <xf numFmtId="0" fontId="4" fillId="4" borderId="0" xfId="0" applyFont="1" applyFill="1" applyAlignment="1">
      <alignment horizontal="right" vertical="center" wrapText="1" shrinkToFit="1"/>
    </xf>
    <xf numFmtId="0" fontId="11" fillId="4" borderId="0" xfId="4" applyFont="1" applyFill="1" applyAlignment="1">
      <alignment horizontal="left" vertical="center" wrapText="1"/>
    </xf>
    <xf numFmtId="0" fontId="11" fillId="4" borderId="0" xfId="4" applyFont="1" applyFill="1" applyAlignment="1">
      <alignment horizontal="right" vertical="center" wrapText="1" shrinkToFit="1"/>
    </xf>
    <xf numFmtId="0" fontId="11" fillId="4" borderId="0" xfId="0" applyFont="1" applyFill="1" applyAlignment="1">
      <alignment horizontal="right" vertical="center" wrapText="1" shrinkToFit="1"/>
    </xf>
    <xf numFmtId="0" fontId="13" fillId="4" borderId="0" xfId="0" applyFont="1" applyFill="1" applyAlignment="1">
      <alignment vertical="center" wrapText="1"/>
    </xf>
    <xf numFmtId="0" fontId="13" fillId="4" borderId="0" xfId="0" applyFont="1" applyFill="1" applyAlignment="1">
      <alignment horizontal="right" vertical="center" wrapText="1" shrinkToFit="1"/>
    </xf>
    <xf numFmtId="166" fontId="12" fillId="4" borderId="0" xfId="1" applyNumberFormat="1" applyFont="1" applyFill="1" applyAlignment="1">
      <alignment horizontal="right" vertical="center" wrapText="1" shrinkToFit="1"/>
    </xf>
    <xf numFmtId="167" fontId="3" fillId="4" borderId="0" xfId="1" applyNumberFormat="1" applyFont="1" applyFill="1" applyAlignment="1">
      <alignment horizontal="right" vertical="center" wrapText="1" shrinkToFit="1"/>
    </xf>
    <xf numFmtId="167" fontId="3" fillId="0" borderId="0" xfId="1" applyNumberFormat="1" applyFont="1" applyAlignment="1">
      <alignment horizontal="right" vertical="center" wrapText="1" shrinkToFit="1"/>
    </xf>
    <xf numFmtId="166" fontId="3" fillId="4" borderId="0" xfId="1" applyNumberFormat="1" applyFont="1" applyFill="1" applyAlignment="1">
      <alignment horizontal="right" vertical="center" wrapText="1" shrinkToFit="1"/>
    </xf>
    <xf numFmtId="0" fontId="13" fillId="6" borderId="2" xfId="0" applyFont="1" applyFill="1" applyBorder="1" applyAlignment="1">
      <alignment vertical="center" wrapText="1"/>
    </xf>
    <xf numFmtId="167" fontId="3" fillId="6" borderId="2" xfId="1" applyNumberFormat="1" applyFont="1" applyFill="1" applyBorder="1" applyAlignment="1">
      <alignment horizontal="right" vertical="center" wrapText="1" shrinkToFit="1"/>
    </xf>
    <xf numFmtId="0" fontId="13" fillId="4" borderId="6" xfId="0" applyFont="1" applyFill="1" applyBorder="1" applyAlignment="1">
      <alignment vertical="center" wrapText="1"/>
    </xf>
    <xf numFmtId="166" fontId="12" fillId="4" borderId="6" xfId="1" applyNumberFormat="1" applyFont="1" applyFill="1" applyBorder="1" applyAlignment="1">
      <alignment horizontal="right" vertical="center" wrapText="1" shrinkToFit="1"/>
    </xf>
    <xf numFmtId="167" fontId="3" fillId="4" borderId="6" xfId="1" applyNumberFormat="1" applyFont="1" applyFill="1" applyBorder="1" applyAlignment="1">
      <alignment horizontal="right" vertical="center" wrapText="1" shrinkToFit="1"/>
    </xf>
    <xf numFmtId="167" fontId="3" fillId="0" borderId="6" xfId="1" applyNumberFormat="1" applyFont="1" applyBorder="1" applyAlignment="1">
      <alignment horizontal="right" vertical="center" wrapText="1" shrinkToFit="1"/>
    </xf>
    <xf numFmtId="167" fontId="3" fillId="3" borderId="6" xfId="1" applyNumberFormat="1" applyFont="1" applyFill="1" applyBorder="1" applyAlignment="1">
      <alignment horizontal="right" vertical="center" wrapText="1" shrinkToFit="1"/>
    </xf>
    <xf numFmtId="0" fontId="13" fillId="6" borderId="0" xfId="0" applyFont="1" applyFill="1" applyAlignment="1">
      <alignment horizontal="left" vertical="center" wrapText="1" indent="1"/>
    </xf>
    <xf numFmtId="0" fontId="13" fillId="4" borderId="0" xfId="0" quotePrefix="1" applyFont="1" applyFill="1" applyAlignment="1">
      <alignment horizontal="right" vertical="center" wrapText="1" shrinkToFit="1"/>
    </xf>
    <xf numFmtId="166" fontId="12" fillId="6" borderId="0" xfId="1" applyNumberFormat="1" applyFont="1" applyFill="1" applyAlignment="1">
      <alignment horizontal="right" vertical="center" wrapText="1" shrinkToFit="1"/>
    </xf>
    <xf numFmtId="167" fontId="3" fillId="6" borderId="0" xfId="1" applyNumberFormat="1" applyFont="1" applyFill="1" applyAlignment="1">
      <alignment horizontal="right" vertical="center" wrapText="1" shrinkToFit="1"/>
    </xf>
    <xf numFmtId="0" fontId="13" fillId="4" borderId="0" xfId="0" applyFont="1" applyFill="1" applyAlignment="1">
      <alignment horizontal="left" vertical="center" wrapText="1" indent="1"/>
    </xf>
    <xf numFmtId="167" fontId="3" fillId="3" borderId="0" xfId="1" applyNumberFormat="1" applyFont="1" applyFill="1" applyAlignment="1">
      <alignment horizontal="right" vertical="center" wrapText="1" shrinkToFit="1"/>
    </xf>
    <xf numFmtId="0" fontId="13" fillId="6" borderId="0" xfId="0" applyFont="1" applyFill="1" applyAlignment="1">
      <alignment vertical="center" wrapText="1"/>
    </xf>
    <xf numFmtId="166" fontId="3" fillId="3" borderId="0" xfId="1" applyNumberFormat="1" applyFont="1" applyFill="1" applyAlignment="1">
      <alignment horizontal="right" vertical="center" wrapText="1" shrinkToFi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right" vertical="center" wrapText="1" shrinkToFit="1"/>
    </xf>
    <xf numFmtId="0" fontId="3" fillId="3" borderId="0" xfId="0" applyFont="1" applyFill="1" applyAlignment="1">
      <alignment vertical="center"/>
    </xf>
    <xf numFmtId="0" fontId="13" fillId="6" borderId="6" xfId="0" applyFont="1" applyFill="1" applyBorder="1" applyAlignment="1">
      <alignment horizontal="left" vertical="center" wrapText="1"/>
    </xf>
    <xf numFmtId="166" fontId="12" fillId="6" borderId="6" xfId="1" applyNumberFormat="1" applyFont="1" applyFill="1" applyBorder="1" applyAlignment="1">
      <alignment horizontal="right" vertical="center" wrapText="1" shrinkToFit="1"/>
    </xf>
    <xf numFmtId="166" fontId="3" fillId="6" borderId="6" xfId="1" quotePrefix="1" applyNumberFormat="1" applyFont="1" applyFill="1" applyBorder="1" applyAlignment="1">
      <alignment horizontal="right" vertical="center" wrapText="1" shrinkToFit="1"/>
    </xf>
    <xf numFmtId="167" fontId="3" fillId="6" borderId="6" xfId="1" applyNumberFormat="1" applyFont="1" applyFill="1" applyBorder="1" applyAlignment="1">
      <alignment horizontal="right" vertical="center" wrapText="1" shrinkToFit="1"/>
    </xf>
    <xf numFmtId="0" fontId="13" fillId="4" borderId="0" xfId="0" quotePrefix="1" applyFont="1" applyFill="1" applyAlignment="1">
      <alignment horizontal="left" vertical="center" wrapText="1" indent="1"/>
    </xf>
    <xf numFmtId="43" fontId="3" fillId="4" borderId="0" xfId="1" quotePrefix="1" applyFont="1" applyFill="1" applyAlignment="1">
      <alignment horizontal="right" vertical="center" wrapText="1" shrinkToFit="1"/>
    </xf>
    <xf numFmtId="0" fontId="13" fillId="6" borderId="0" xfId="0" quotePrefix="1" applyFont="1" applyFill="1" applyAlignment="1">
      <alignment horizontal="left" vertical="center" wrapText="1" indent="1"/>
    </xf>
    <xf numFmtId="166" fontId="3" fillId="6" borderId="0" xfId="1" quotePrefix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horizontal="left" vertical="center" wrapText="1" indent="1"/>
    </xf>
    <xf numFmtId="166" fontId="12" fillId="4" borderId="2" xfId="1" applyNumberFormat="1" applyFont="1" applyFill="1" applyBorder="1" applyAlignment="1">
      <alignment horizontal="right" vertical="center" wrapText="1" shrinkToFit="1"/>
    </xf>
    <xf numFmtId="166" fontId="3" fillId="4" borderId="2" xfId="1" quotePrefix="1" applyNumberFormat="1" applyFont="1" applyFill="1" applyBorder="1" applyAlignment="1">
      <alignment horizontal="right" vertical="center" wrapText="1" shrinkToFit="1"/>
    </xf>
    <xf numFmtId="167" fontId="3" fillId="4" borderId="2" xfId="1" applyNumberFormat="1" applyFont="1" applyFill="1" applyBorder="1" applyAlignment="1">
      <alignment horizontal="right" vertical="center" wrapText="1" shrinkToFit="1"/>
    </xf>
    <xf numFmtId="167" fontId="3" fillId="0" borderId="2" xfId="1" applyNumberFormat="1" applyFont="1" applyBorder="1" applyAlignment="1">
      <alignment horizontal="right" vertical="center" wrapText="1" shrinkToFit="1"/>
    </xf>
    <xf numFmtId="167" fontId="3" fillId="3" borderId="2" xfId="1" applyNumberFormat="1" applyFont="1" applyFill="1" applyBorder="1" applyAlignment="1">
      <alignment horizontal="right" vertical="center" wrapText="1" shrinkToFit="1"/>
    </xf>
    <xf numFmtId="166" fontId="3" fillId="6" borderId="6" xfId="1" applyNumberFormat="1" applyFont="1" applyFill="1" applyBorder="1" applyAlignment="1">
      <alignment horizontal="right" vertical="center" wrapText="1" shrinkToFit="1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right" wrapText="1" shrinkToFit="1"/>
    </xf>
    <xf numFmtId="166" fontId="12" fillId="4" borderId="0" xfId="1" applyNumberFormat="1" applyFont="1" applyFill="1" applyAlignment="1">
      <alignment horizontal="right" wrapText="1" shrinkToFit="1"/>
    </xf>
    <xf numFmtId="167" fontId="3" fillId="3" borderId="0" xfId="1" applyNumberFormat="1" applyFont="1" applyFill="1" applyAlignment="1">
      <alignment horizontal="right" wrapText="1" shrinkToFit="1"/>
    </xf>
    <xf numFmtId="167" fontId="3" fillId="4" borderId="0" xfId="1" applyNumberFormat="1" applyFont="1" applyFill="1" applyAlignment="1">
      <alignment horizontal="right" wrapText="1" shrinkToFit="1"/>
    </xf>
    <xf numFmtId="166" fontId="3" fillId="3" borderId="0" xfId="1" applyNumberFormat="1" applyFont="1" applyFill="1" applyAlignment="1">
      <alignment horizontal="right" wrapText="1" shrinkToFit="1"/>
    </xf>
    <xf numFmtId="0" fontId="3" fillId="3" borderId="0" xfId="0" applyFont="1" applyFill="1"/>
    <xf numFmtId="169" fontId="25" fillId="6" borderId="0" xfId="2" quotePrefix="1" applyNumberFormat="1" applyFont="1" applyFill="1" applyAlignment="1">
      <alignment horizontal="right" vertical="center" wrapText="1" shrinkToFit="1"/>
    </xf>
    <xf numFmtId="9" fontId="25" fillId="6" borderId="0" xfId="2" quotePrefix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vertical="center" wrapText="1"/>
    </xf>
    <xf numFmtId="166" fontId="3" fillId="4" borderId="2" xfId="1" applyNumberFormat="1" applyFont="1" applyFill="1" applyBorder="1" applyAlignment="1">
      <alignment horizontal="right" vertical="center" wrapText="1" shrinkToFit="1"/>
    </xf>
    <xf numFmtId="0" fontId="13" fillId="6" borderId="4" xfId="0" applyFont="1" applyFill="1" applyBorder="1" applyAlignment="1">
      <alignment vertical="center" wrapText="1"/>
    </xf>
    <xf numFmtId="167" fontId="3" fillId="6" borderId="4" xfId="1" applyNumberFormat="1" applyFont="1" applyFill="1" applyBorder="1" applyAlignment="1">
      <alignment horizontal="right" vertical="center" wrapText="1" shrinkToFit="1"/>
    </xf>
    <xf numFmtId="9" fontId="24" fillId="4" borderId="0" xfId="2" applyFont="1" applyFill="1" applyAlignment="1">
      <alignment horizontal="right" vertical="center" wrapText="1" shrinkToFit="1"/>
    </xf>
    <xf numFmtId="166" fontId="13" fillId="4" borderId="0" xfId="1" applyNumberFormat="1" applyFont="1" applyFill="1" applyAlignment="1">
      <alignment horizontal="right" vertical="center" wrapText="1" shrinkToFit="1"/>
    </xf>
    <xf numFmtId="167" fontId="13" fillId="4" borderId="0" xfId="1" applyNumberFormat="1" applyFont="1" applyFill="1" applyAlignment="1">
      <alignment horizontal="right" vertical="center" wrapText="1" shrinkToFit="1"/>
    </xf>
    <xf numFmtId="167" fontId="13" fillId="0" borderId="0" xfId="1" applyNumberFormat="1" applyFont="1" applyAlignment="1">
      <alignment horizontal="right" vertical="center" wrapText="1" shrinkToFit="1"/>
    </xf>
    <xf numFmtId="9" fontId="24" fillId="3" borderId="0" xfId="2" applyFont="1" applyFill="1" applyAlignment="1">
      <alignment horizontal="right" vertical="center" wrapText="1" shrinkToFit="1"/>
    </xf>
    <xf numFmtId="167" fontId="13" fillId="3" borderId="0" xfId="1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vertical="center" wrapText="1"/>
    </xf>
    <xf numFmtId="167" fontId="23" fillId="4" borderId="0" xfId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horizontal="left" wrapText="1"/>
    </xf>
    <xf numFmtId="168" fontId="3" fillId="4" borderId="2" xfId="0" applyNumberFormat="1" applyFont="1" applyFill="1" applyBorder="1" applyAlignment="1">
      <alignment horizontal="right" vertical="center" wrapText="1" shrinkToFit="1"/>
    </xf>
    <xf numFmtId="0" fontId="3" fillId="6" borderId="0" xfId="0" applyFont="1" applyFill="1" applyAlignment="1">
      <alignment wrapText="1"/>
    </xf>
    <xf numFmtId="168" fontId="3" fillId="6" borderId="0" xfId="0" applyNumberFormat="1" applyFont="1" applyFill="1" applyAlignment="1">
      <alignment horizontal="right" vertical="center" wrapText="1" shrinkToFit="1"/>
    </xf>
    <xf numFmtId="168" fontId="24" fillId="6" borderId="0" xfId="0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wrapText="1"/>
    </xf>
    <xf numFmtId="168" fontId="24" fillId="0" borderId="2" xfId="0" applyNumberFormat="1" applyFont="1" applyBorder="1" applyAlignment="1">
      <alignment horizontal="right" vertical="center" wrapText="1" shrinkToFit="1"/>
    </xf>
    <xf numFmtId="0" fontId="4" fillId="6" borderId="0" xfId="0" applyFont="1" applyFill="1" applyAlignment="1">
      <alignment wrapText="1"/>
    </xf>
    <xf numFmtId="43" fontId="3" fillId="3" borderId="0" xfId="1" applyFont="1" applyFill="1" applyAlignment="1">
      <alignment horizontal="right" vertical="center" wrapText="1" shrinkToFi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 shrinkToFit="1"/>
    </xf>
    <xf numFmtId="166" fontId="12" fillId="3" borderId="4" xfId="1" applyNumberFormat="1" applyFont="1" applyFill="1" applyBorder="1" applyAlignment="1">
      <alignment horizontal="right" vertical="center" wrapText="1" shrinkToFit="1"/>
    </xf>
    <xf numFmtId="0" fontId="24" fillId="3" borderId="4" xfId="0" applyFont="1" applyFill="1" applyBorder="1" applyAlignment="1">
      <alignment horizontal="right" vertical="center" wrapText="1" shrinkToFit="1"/>
    </xf>
    <xf numFmtId="167" fontId="24" fillId="3" borderId="4" xfId="1" applyNumberFormat="1" applyFont="1" applyFill="1" applyBorder="1" applyAlignment="1">
      <alignment horizontal="right" vertical="center" wrapText="1" shrinkToFit="1"/>
    </xf>
    <xf numFmtId="167" fontId="3" fillId="4" borderId="4" xfId="1" applyNumberFormat="1" applyFont="1" applyFill="1" applyBorder="1" applyAlignment="1">
      <alignment horizontal="right" vertical="center" wrapText="1" shrinkToFit="1"/>
    </xf>
    <xf numFmtId="168" fontId="24" fillId="0" borderId="4" xfId="0" applyNumberFormat="1" applyFont="1" applyBorder="1" applyAlignment="1">
      <alignment horizontal="right" vertical="center" wrapText="1" shrinkToFit="1"/>
    </xf>
    <xf numFmtId="0" fontId="3" fillId="3" borderId="0" xfId="0" applyFont="1" applyFill="1" applyAlignment="1">
      <alignment horizontal="right" vertical="center" wrapText="1" shrinkToFit="1"/>
    </xf>
    <xf numFmtId="167" fontId="13" fillId="3" borderId="4" xfId="1" applyNumberFormat="1" applyFont="1" applyFill="1" applyBorder="1" applyAlignment="1">
      <alignment horizontal="right" vertical="center" wrapText="1" shrinkToFit="1"/>
    </xf>
    <xf numFmtId="0" fontId="3" fillId="3" borderId="0" xfId="0" applyFont="1" applyFill="1" applyAlignment="1">
      <alignment vertical="center" wrapText="1"/>
    </xf>
    <xf numFmtId="168" fontId="3" fillId="0" borderId="0" xfId="0" applyNumberFormat="1" applyFont="1" applyAlignment="1">
      <alignment horizontal="right" vertical="center" wrapText="1" shrinkToFit="1"/>
    </xf>
    <xf numFmtId="0" fontId="3" fillId="0" borderId="0" xfId="0" applyFont="1" applyAlignment="1">
      <alignment horizontal="right" vertical="center" wrapText="1" shrinkToFit="1"/>
    </xf>
    <xf numFmtId="0" fontId="4" fillId="4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right" vertical="center" wrapText="1" shrinkToFit="1"/>
    </xf>
    <xf numFmtId="0" fontId="3" fillId="4" borderId="0" xfId="0" applyFont="1" applyFill="1"/>
    <xf numFmtId="167" fontId="19" fillId="4" borderId="0" xfId="1" applyNumberFormat="1" applyFont="1" applyFill="1" applyAlignment="1">
      <alignment horizontal="right" vertical="center" wrapText="1" shrinkToFit="1"/>
    </xf>
    <xf numFmtId="0" fontId="20" fillId="4" borderId="0" xfId="0" applyFont="1" applyFill="1" applyAlignment="1">
      <alignment horizontal="right" vertical="center" wrapText="1" shrinkToFit="1"/>
    </xf>
    <xf numFmtId="0" fontId="20" fillId="3" borderId="0" xfId="0" applyFont="1" applyFill="1" applyAlignment="1">
      <alignment horizontal="right" vertical="center" wrapText="1" shrinkToFit="1"/>
    </xf>
    <xf numFmtId="166" fontId="20" fillId="4" borderId="0" xfId="0" applyNumberFormat="1" applyFont="1" applyFill="1" applyAlignment="1">
      <alignment horizontal="right" vertical="center" wrapText="1" shrinkToFit="1"/>
    </xf>
    <xf numFmtId="169" fontId="3" fillId="4" borderId="0" xfId="2" applyNumberFormat="1" applyFont="1" applyFill="1" applyAlignment="1">
      <alignment horizontal="right" vertical="center" wrapText="1" shrinkToFit="1"/>
    </xf>
    <xf numFmtId="166" fontId="12" fillId="4" borderId="0" xfId="0" applyNumberFormat="1" applyFont="1" applyFill="1" applyAlignment="1">
      <alignment horizontal="right" vertical="center" wrapText="1" shrinkToFit="1"/>
    </xf>
    <xf numFmtId="0" fontId="12" fillId="4" borderId="0" xfId="0" applyFont="1" applyFill="1" applyAlignment="1">
      <alignment horizontal="centerContinuous" vertical="center"/>
    </xf>
    <xf numFmtId="166" fontId="4" fillId="4" borderId="0" xfId="0" applyNumberFormat="1" applyFont="1" applyFill="1" applyAlignment="1">
      <alignment horizontal="centerContinuous" vertical="center"/>
    </xf>
    <xf numFmtId="0" fontId="12" fillId="4" borderId="0" xfId="4" quotePrefix="1" applyFont="1" applyFill="1" applyAlignment="1">
      <alignment horizontal="left" vertical="center"/>
    </xf>
    <xf numFmtId="0" fontId="12" fillId="4" borderId="0" xfId="4" applyFont="1" applyFill="1" applyAlignment="1">
      <alignment vertical="center"/>
    </xf>
    <xf numFmtId="0" fontId="11" fillId="4" borderId="0" xfId="4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0" fontId="23" fillId="4" borderId="0" xfId="0" applyFont="1" applyFill="1" applyAlignment="1">
      <alignment horizontal="right" vertical="center"/>
    </xf>
    <xf numFmtId="0" fontId="13" fillId="4" borderId="0" xfId="0" quotePrefix="1" applyFont="1" applyFill="1" applyAlignment="1">
      <alignment horizontal="left" vertical="center"/>
    </xf>
    <xf numFmtId="0" fontId="13" fillId="4" borderId="0" xfId="0" applyFont="1" applyFill="1" applyAlignment="1">
      <alignment vertical="center"/>
    </xf>
    <xf numFmtId="167" fontId="8" fillId="3" borderId="0" xfId="1" applyNumberFormat="1" applyFont="1" applyFill="1" applyAlignment="1">
      <alignment horizontal="right" vertical="center" wrapText="1" shrinkToFit="1"/>
    </xf>
    <xf numFmtId="43" fontId="8" fillId="3" borderId="0" xfId="1" applyFont="1" applyFill="1" applyAlignment="1">
      <alignment horizontal="right" vertical="center" wrapText="1" shrinkToFit="1"/>
    </xf>
    <xf numFmtId="166" fontId="12" fillId="3" borderId="6" xfId="1" applyNumberFormat="1" applyFont="1" applyFill="1" applyBorder="1" applyAlignment="1">
      <alignment horizontal="right" vertical="center" wrapText="1" shrinkToFit="1"/>
    </xf>
    <xf numFmtId="0" fontId="13" fillId="6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43" fontId="8" fillId="0" borderId="0" xfId="1" applyFont="1" applyAlignment="1">
      <alignment horizontal="right" vertical="center" wrapText="1" shrinkToFit="1"/>
    </xf>
    <xf numFmtId="0" fontId="13" fillId="4" borderId="0" xfId="0" applyFont="1" applyFill="1"/>
    <xf numFmtId="166" fontId="12" fillId="6" borderId="0" xfId="1" applyNumberFormat="1" applyFont="1" applyFill="1" applyAlignment="1">
      <alignment horizontal="right" wrapText="1" shrinkToFit="1"/>
    </xf>
    <xf numFmtId="167" fontId="3" fillId="6" borderId="0" xfId="1" applyNumberFormat="1" applyFont="1" applyFill="1" applyAlignment="1">
      <alignment horizontal="right" wrapText="1" shrinkToFit="1"/>
    </xf>
    <xf numFmtId="0" fontId="13" fillId="3" borderId="0" xfId="0" applyFont="1" applyFill="1" applyAlignment="1">
      <alignment horizontal="left" vertical="center"/>
    </xf>
    <xf numFmtId="0" fontId="3" fillId="6" borderId="0" xfId="0" applyFont="1" applyFill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67" fontId="3" fillId="3" borderId="4" xfId="1" applyNumberFormat="1" applyFont="1" applyFill="1" applyBorder="1" applyAlignment="1">
      <alignment horizontal="right" vertical="center" wrapText="1" shrinkToFit="1"/>
    </xf>
    <xf numFmtId="167" fontId="8" fillId="0" borderId="0" xfId="1" applyNumberFormat="1" applyFont="1" applyAlignment="1">
      <alignment horizontal="right" vertical="center" wrapText="1" shrinkToFit="1"/>
    </xf>
    <xf numFmtId="43" fontId="5" fillId="4" borderId="0" xfId="1" applyFont="1" applyFill="1" applyAlignment="1">
      <alignment horizontal="right" vertical="center" wrapText="1" shrinkToFit="1"/>
    </xf>
    <xf numFmtId="167" fontId="5" fillId="4" borderId="0" xfId="1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43" fontId="3" fillId="4" borderId="0" xfId="1" applyFont="1" applyFill="1" applyAlignment="1">
      <alignment horizontal="right" vertical="center" wrapText="1" shrinkToFit="1"/>
    </xf>
    <xf numFmtId="0" fontId="3" fillId="4" borderId="0" xfId="4" applyFont="1" applyFill="1" applyAlignment="1">
      <alignment horizontal="right" vertical="center" wrapText="1" shrinkToFit="1"/>
    </xf>
    <xf numFmtId="0" fontId="7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right" vertical="center" wrapText="1" shrinkToFit="1"/>
    </xf>
    <xf numFmtId="167" fontId="12" fillId="3" borderId="0" xfId="1" applyNumberFormat="1" applyFont="1" applyFill="1" applyAlignment="1">
      <alignment horizontal="right" vertical="center" wrapText="1" shrinkToFit="1"/>
    </xf>
    <xf numFmtId="0" fontId="3" fillId="6" borderId="0" xfId="4" applyFont="1" applyFill="1" applyAlignment="1">
      <alignment vertical="center" wrapText="1"/>
    </xf>
    <xf numFmtId="0" fontId="3" fillId="3" borderId="0" xfId="4" applyFont="1" applyFill="1" applyAlignment="1">
      <alignment vertical="center"/>
    </xf>
    <xf numFmtId="167" fontId="12" fillId="6" borderId="0" xfId="1" applyNumberFormat="1" applyFont="1" applyFill="1" applyAlignment="1">
      <alignment horizontal="right" vertical="center" wrapText="1" shrinkToFit="1"/>
    </xf>
    <xf numFmtId="0" fontId="3" fillId="3" borderId="0" xfId="4" applyFont="1" applyFill="1" applyAlignment="1">
      <alignment vertical="center" wrapText="1"/>
    </xf>
    <xf numFmtId="0" fontId="29" fillId="3" borderId="4" xfId="0" applyFont="1" applyFill="1" applyBorder="1" applyAlignment="1">
      <alignment vertical="center"/>
    </xf>
    <xf numFmtId="0" fontId="29" fillId="3" borderId="0" xfId="0" applyFont="1" applyFill="1" applyAlignment="1">
      <alignment vertical="center"/>
    </xf>
    <xf numFmtId="168" fontId="3" fillId="3" borderId="0" xfId="4" applyNumberFormat="1" applyFont="1" applyFill="1" applyAlignment="1">
      <alignment horizontal="right" vertical="center" wrapText="1" shrinkToFit="1"/>
    </xf>
    <xf numFmtId="167" fontId="12" fillId="0" borderId="0" xfId="1" applyNumberFormat="1" applyFont="1" applyAlignment="1">
      <alignment horizontal="right" vertical="center" wrapText="1" shrinkToFit="1"/>
    </xf>
    <xf numFmtId="168" fontId="3" fillId="0" borderId="0" xfId="4" applyNumberFormat="1" applyFont="1" applyAlignment="1">
      <alignment horizontal="right" vertical="center" wrapText="1" shrinkToFit="1"/>
    </xf>
    <xf numFmtId="0" fontId="13" fillId="3" borderId="0" xfId="0" applyFont="1" applyFill="1" applyAlignment="1">
      <alignment vertical="center"/>
    </xf>
    <xf numFmtId="0" fontId="4" fillId="4" borderId="0" xfId="3" applyFont="1" applyFill="1" applyAlignment="1">
      <alignment horizontal="center" vertical="center"/>
    </xf>
    <xf numFmtId="0" fontId="4" fillId="4" borderId="0" xfId="3" applyFont="1" applyFill="1" applyAlignment="1">
      <alignment horizontal="centerContinuous" vertical="center"/>
    </xf>
    <xf numFmtId="0" fontId="12" fillId="4" borderId="0" xfId="3" applyFont="1" applyFill="1" applyAlignment="1">
      <alignment vertical="center"/>
    </xf>
    <xf numFmtId="0" fontId="3" fillId="4" borderId="0" xfId="3" applyFont="1" applyFill="1" applyAlignment="1">
      <alignment vertical="center"/>
    </xf>
    <xf numFmtId="0" fontId="4" fillId="4" borderId="0" xfId="3" applyFont="1" applyFill="1" applyAlignment="1">
      <alignment horizontal="left" vertical="center"/>
    </xf>
    <xf numFmtId="0" fontId="12" fillId="4" borderId="0" xfId="3" applyFont="1" applyFill="1" applyAlignment="1">
      <alignment horizontal="centerContinuous" vertical="center"/>
    </xf>
    <xf numFmtId="0" fontId="3" fillId="4" borderId="0" xfId="3" applyFont="1" applyFill="1" applyAlignment="1">
      <alignment horizontal="centerContinuous" vertical="center"/>
    </xf>
    <xf numFmtId="0" fontId="29" fillId="0" borderId="0" xfId="3" applyFont="1" applyAlignment="1">
      <alignment vertical="center"/>
    </xf>
    <xf numFmtId="0" fontId="29" fillId="4" borderId="0" xfId="3" applyFont="1" applyFill="1" applyAlignment="1">
      <alignment vertical="center"/>
    </xf>
    <xf numFmtId="0" fontId="9" fillId="4" borderId="0" xfId="3" applyFont="1" applyFill="1" applyAlignment="1">
      <alignment vertical="center"/>
    </xf>
    <xf numFmtId="0" fontId="29" fillId="0" borderId="0" xfId="3" applyFont="1" applyAlignment="1">
      <alignment vertical="center" wrapText="1" shrinkToFit="1"/>
    </xf>
    <xf numFmtId="0" fontId="29" fillId="4" borderId="0" xfId="3" applyFont="1" applyFill="1" applyAlignment="1">
      <alignment vertical="center" shrinkToFit="1"/>
    </xf>
    <xf numFmtId="0" fontId="30" fillId="0" borderId="0" xfId="3" applyFont="1" applyAlignment="1">
      <alignment horizontal="center" vertical="center" wrapText="1" shrinkToFit="1"/>
    </xf>
    <xf numFmtId="0" fontId="29" fillId="4" borderId="0" xfId="3" applyFont="1" applyFill="1" applyAlignment="1">
      <alignment horizontal="right" vertical="center"/>
    </xf>
    <xf numFmtId="0" fontId="29" fillId="0" borderId="0" xfId="3" applyFont="1" applyAlignment="1">
      <alignment horizontal="right" vertical="center" wrapText="1" shrinkToFit="1"/>
    </xf>
    <xf numFmtId="0" fontId="3" fillId="4" borderId="0" xfId="3" applyFont="1" applyFill="1" applyAlignment="1">
      <alignment horizontal="right" vertical="center"/>
    </xf>
    <xf numFmtId="172" fontId="11" fillId="0" borderId="0" xfId="3" applyNumberFormat="1" applyFont="1" applyAlignment="1">
      <alignment horizontal="right" vertical="center" wrapText="1" shrinkToFit="1"/>
    </xf>
    <xf numFmtId="0" fontId="11" fillId="3" borderId="0" xfId="3" applyFont="1" applyFill="1" applyAlignment="1">
      <alignment horizontal="right" vertical="center" wrapText="1" shrinkToFit="1"/>
    </xf>
    <xf numFmtId="0" fontId="11" fillId="0" borderId="0" xfId="3" applyFont="1" applyAlignment="1">
      <alignment horizontal="right" vertical="center" wrapText="1" shrinkToFit="1"/>
    </xf>
    <xf numFmtId="0" fontId="3" fillId="4" borderId="0" xfId="3" applyFont="1" applyFill="1" applyAlignment="1">
      <alignment horizontal="left" vertical="center" wrapText="1"/>
    </xf>
    <xf numFmtId="0" fontId="3" fillId="0" borderId="0" xfId="3" applyFont="1" applyAlignment="1">
      <alignment horizontal="left" vertical="center" wrapText="1" shrinkToFit="1"/>
    </xf>
    <xf numFmtId="10" fontId="3" fillId="3" borderId="0" xfId="2" applyNumberFormat="1" applyFont="1" applyFill="1" applyAlignment="1">
      <alignment horizontal="right" vertical="center" wrapText="1" shrinkToFit="1"/>
    </xf>
    <xf numFmtId="10" fontId="3" fillId="0" borderId="0" xfId="2" applyNumberFormat="1" applyFont="1" applyAlignment="1">
      <alignment horizontal="right" vertical="center" wrapText="1" shrinkToFit="1"/>
    </xf>
    <xf numFmtId="171" fontId="3" fillId="3" borderId="0" xfId="1" applyNumberFormat="1" applyFont="1" applyFill="1" applyAlignment="1">
      <alignment horizontal="right" vertical="center" wrapText="1" shrinkToFit="1"/>
    </xf>
    <xf numFmtId="171" fontId="3" fillId="0" borderId="0" xfId="1" applyNumberFormat="1" applyFont="1" applyAlignment="1">
      <alignment horizontal="right" vertical="center" wrapText="1" shrinkToFit="1"/>
    </xf>
    <xf numFmtId="0" fontId="3" fillId="6" borderId="0" xfId="3" applyFont="1" applyFill="1" applyAlignment="1">
      <alignment horizontal="left" vertical="center" wrapText="1"/>
    </xf>
    <xf numFmtId="10" fontId="3" fillId="6" borderId="0" xfId="2" applyNumberFormat="1" applyFont="1" applyFill="1" applyAlignment="1">
      <alignment horizontal="right" vertical="center" wrapText="1" shrinkToFit="1"/>
    </xf>
    <xf numFmtId="43" fontId="3" fillId="6" borderId="0" xfId="1" applyFont="1" applyFill="1" applyAlignment="1">
      <alignment horizontal="right" vertical="center" wrapText="1" shrinkToFit="1"/>
    </xf>
    <xf numFmtId="171" fontId="3" fillId="6" borderId="0" xfId="1" applyNumberFormat="1" applyFont="1" applyFill="1" applyAlignment="1">
      <alignment horizontal="right" vertical="center" wrapText="1" shrinkToFit="1"/>
    </xf>
    <xf numFmtId="0" fontId="3" fillId="4" borderId="0" xfId="3" applyFont="1" applyFill="1" applyAlignment="1">
      <alignment vertical="center" wrapText="1"/>
    </xf>
    <xf numFmtId="0" fontId="3" fillId="0" borderId="0" xfId="3" applyFont="1" applyAlignment="1">
      <alignment vertical="center" wrapText="1" shrinkToFit="1"/>
    </xf>
    <xf numFmtId="0" fontId="3" fillId="6" borderId="0" xfId="3" applyFont="1" applyFill="1" applyAlignment="1">
      <alignment vertical="center" wrapText="1"/>
    </xf>
    <xf numFmtId="0" fontId="13" fillId="0" borderId="4" xfId="3" applyFont="1" applyBorder="1" applyAlignment="1">
      <alignment vertical="center" wrapText="1" shrinkToFit="1"/>
    </xf>
    <xf numFmtId="10" fontId="3" fillId="0" borderId="4" xfId="2" applyNumberFormat="1" applyFont="1" applyBorder="1" applyAlignment="1">
      <alignment horizontal="right" vertical="center" wrapText="1" shrinkToFit="1"/>
    </xf>
    <xf numFmtId="171" fontId="3" fillId="0" borderId="4" xfId="1" applyNumberFormat="1" applyFont="1" applyBorder="1" applyAlignment="1">
      <alignment horizontal="right" vertical="center" wrapText="1" shrinkToFit="1"/>
    </xf>
    <xf numFmtId="0" fontId="13" fillId="4" borderId="0" xfId="3" applyFont="1" applyFill="1" applyAlignment="1">
      <alignment vertical="center"/>
    </xf>
    <xf numFmtId="10" fontId="3" fillId="3" borderId="0" xfId="2" applyNumberFormat="1" applyFont="1" applyFill="1" applyAlignment="1">
      <alignment horizontal="right" vertical="center"/>
    </xf>
    <xf numFmtId="10" fontId="3" fillId="0" borderId="0" xfId="2" applyNumberFormat="1" applyFont="1" applyAlignment="1">
      <alignment horizontal="right" vertical="center"/>
    </xf>
    <xf numFmtId="43" fontId="3" fillId="3" borderId="0" xfId="1" applyFont="1" applyFill="1" applyAlignment="1">
      <alignment horizontal="right" vertical="center"/>
    </xf>
    <xf numFmtId="171" fontId="3" fillId="3" borderId="0" xfId="1" applyNumberFormat="1" applyFont="1" applyFill="1" applyAlignment="1">
      <alignment horizontal="right" vertical="center"/>
    </xf>
    <xf numFmtId="171" fontId="3" fillId="0" borderId="0" xfId="1" applyNumberFormat="1" applyFont="1" applyAlignment="1">
      <alignment horizontal="right" vertical="center"/>
    </xf>
    <xf numFmtId="0" fontId="29" fillId="0" borderId="0" xfId="3" applyFont="1" applyAlignment="1">
      <alignment vertical="center" shrinkToFit="1"/>
    </xf>
    <xf numFmtId="0" fontId="29" fillId="4" borderId="0" xfId="3" applyFont="1" applyFill="1" applyAlignment="1">
      <alignment vertical="center" wrapText="1"/>
    </xf>
    <xf numFmtId="0" fontId="31" fillId="4" borderId="0" xfId="3" applyFont="1" applyFill="1" applyAlignment="1">
      <alignment vertical="center" wrapText="1"/>
    </xf>
    <xf numFmtId="0" fontId="31" fillId="4" borderId="0" xfId="3" applyFont="1" applyFill="1" applyAlignment="1">
      <alignment vertical="center"/>
    </xf>
    <xf numFmtId="0" fontId="31" fillId="4" borderId="0" xfId="3" applyFont="1" applyFill="1" applyAlignment="1">
      <alignment vertical="center" shrinkToFit="1"/>
    </xf>
    <xf numFmtId="168" fontId="29" fillId="4" borderId="0" xfId="3" applyNumberFormat="1" applyFont="1" applyFill="1" applyAlignment="1">
      <alignment vertical="center" shrinkToFit="1"/>
    </xf>
    <xf numFmtId="0" fontId="3" fillId="4" borderId="0" xfId="3" applyFont="1" applyFill="1" applyAlignment="1">
      <alignment horizontal="left" vertical="center"/>
    </xf>
    <xf numFmtId="167" fontId="3" fillId="4" borderId="0" xfId="1" applyNumberFormat="1" applyFont="1" applyFill="1" applyAlignment="1">
      <alignment horizontal="right" vertical="center"/>
    </xf>
    <xf numFmtId="0" fontId="13" fillId="3" borderId="0" xfId="3" applyFont="1" applyFill="1" applyAlignment="1">
      <alignment vertical="center"/>
    </xf>
    <xf numFmtId="0" fontId="12" fillId="4" borderId="0" xfId="0" applyFont="1" applyFill="1" applyAlignment="1">
      <alignment horizontal="centerContinuous" vertical="center" wrapText="1"/>
    </xf>
    <xf numFmtId="166" fontId="32" fillId="4" borderId="0" xfId="0" applyNumberFormat="1" applyFont="1" applyFill="1" applyAlignment="1">
      <alignment horizontal="centerContinuous" vertical="center"/>
    </xf>
    <xf numFmtId="167" fontId="4" fillId="4" borderId="0" xfId="1" applyNumberFormat="1" applyFont="1" applyFill="1" applyAlignment="1">
      <alignment horizontal="centerContinuous" vertical="center"/>
    </xf>
    <xf numFmtId="0" fontId="11" fillId="4" borderId="0" xfId="4" applyFont="1" applyFill="1" applyAlignment="1">
      <alignment horizontal="right" vertical="center" wrapText="1"/>
    </xf>
    <xf numFmtId="166" fontId="3" fillId="0" borderId="0" xfId="1" applyNumberFormat="1" applyFont="1" applyAlignment="1">
      <alignment horizontal="right" vertical="center" wrapText="1" shrinkToFit="1"/>
    </xf>
    <xf numFmtId="0" fontId="8" fillId="3" borderId="4" xfId="0" applyFont="1" applyFill="1" applyBorder="1" applyAlignment="1">
      <alignment horizontal="right" vertical="center" wrapText="1" shrinkToFit="1"/>
    </xf>
    <xf numFmtId="167" fontId="8" fillId="3" borderId="4" xfId="1" applyNumberFormat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vertical="center"/>
    </xf>
    <xf numFmtId="0" fontId="12" fillId="4" borderId="0" xfId="3" applyFont="1" applyFill="1" applyAlignment="1">
      <alignment vertical="center" wrapText="1"/>
    </xf>
    <xf numFmtId="166" fontId="5" fillId="4" borderId="0" xfId="1" applyNumberFormat="1" applyFont="1" applyFill="1" applyAlignment="1">
      <alignment horizontal="right" vertical="center" wrapText="1" shrinkToFit="1"/>
    </xf>
    <xf numFmtId="166" fontId="8" fillId="4" borderId="0" xfId="1" applyNumberFormat="1" applyFont="1" applyFill="1" applyAlignment="1">
      <alignment horizontal="right" vertical="center" wrapText="1" shrinkToFit="1"/>
    </xf>
    <xf numFmtId="169" fontId="5" fillId="4" borderId="0" xfId="2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vertical="center" wrapText="1" shrinkToFit="1"/>
    </xf>
    <xf numFmtId="0" fontId="4" fillId="6" borderId="7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37" fontId="12" fillId="6" borderId="0" xfId="0" applyNumberFormat="1" applyFont="1" applyFill="1" applyAlignment="1">
      <alignment horizontal="right" vertical="center" wrapText="1" shrinkToFit="1"/>
    </xf>
    <xf numFmtId="0" fontId="12" fillId="6" borderId="0" xfId="0" applyFont="1" applyFill="1" applyAlignment="1">
      <alignment horizontal="right" vertical="center" wrapText="1" shrinkToFit="1"/>
    </xf>
    <xf numFmtId="0" fontId="12" fillId="3" borderId="0" xfId="4" applyFont="1" applyFill="1" applyAlignment="1">
      <alignment horizontal="right" vertical="center" wrapText="1" shrinkToFit="1"/>
    </xf>
    <xf numFmtId="0" fontId="12" fillId="4" borderId="0" xfId="0" applyFont="1" applyFill="1" applyAlignment="1">
      <alignment vertical="center"/>
    </xf>
    <xf numFmtId="37" fontId="3" fillId="4" borderId="0" xfId="0" applyNumberFormat="1" applyFont="1" applyFill="1" applyAlignment="1">
      <alignment horizontal="right" vertical="center" wrapText="1" shrinkToFit="1"/>
    </xf>
    <xf numFmtId="0" fontId="8" fillId="3" borderId="0" xfId="0" applyFont="1" applyFill="1" applyAlignment="1">
      <alignment horizontal="right" vertical="center" wrapText="1" shrinkToFit="1"/>
    </xf>
    <xf numFmtId="166" fontId="8" fillId="3" borderId="0" xfId="1" applyNumberFormat="1" applyFont="1" applyFill="1" applyAlignment="1">
      <alignment horizontal="right" vertical="center" wrapText="1" shrinkToFit="1"/>
    </xf>
    <xf numFmtId="168" fontId="8" fillId="3" borderId="0" xfId="0" applyNumberFormat="1" applyFont="1" applyFill="1" applyAlignment="1">
      <alignment horizontal="right" vertical="center" wrapText="1" shrinkToFit="1"/>
    </xf>
    <xf numFmtId="0" fontId="3" fillId="6" borderId="0" xfId="0" applyFont="1" applyFill="1" applyAlignment="1">
      <alignment horizontal="left" vertical="center" wrapText="1" indent="1"/>
    </xf>
    <xf numFmtId="0" fontId="8" fillId="6" borderId="0" xfId="0" applyFont="1" applyFill="1" applyAlignment="1">
      <alignment horizontal="right" vertical="center" wrapText="1" shrinkToFit="1"/>
    </xf>
    <xf numFmtId="173" fontId="3" fillId="6" borderId="0" xfId="5" applyNumberFormat="1" applyFont="1" applyFill="1" applyAlignment="1">
      <alignment horizontal="right" vertical="center" wrapText="1" shrinkToFit="1"/>
    </xf>
    <xf numFmtId="0" fontId="3" fillId="3" borderId="0" xfId="0" applyFont="1" applyFill="1" applyAlignment="1">
      <alignment horizontal="left" vertical="center" wrapText="1" indent="1"/>
    </xf>
    <xf numFmtId="37" fontId="12" fillId="4" borderId="0" xfId="0" applyNumberFormat="1" applyFont="1" applyFill="1" applyAlignment="1">
      <alignment horizontal="right" vertical="center" wrapText="1" shrinkToFit="1"/>
    </xf>
    <xf numFmtId="0" fontId="3" fillId="3" borderId="0" xfId="4" applyFont="1" applyFill="1" applyAlignment="1">
      <alignment horizontal="right" vertical="center" wrapText="1" shrinkToFit="1"/>
    </xf>
    <xf numFmtId="173" fontId="3" fillId="3" borderId="0" xfId="5" applyNumberFormat="1" applyFont="1" applyFill="1" applyAlignment="1">
      <alignment horizontal="right" vertical="center" wrapText="1" shrinkToFit="1"/>
    </xf>
    <xf numFmtId="37" fontId="12" fillId="3" borderId="0" xfId="0" applyNumberFormat="1" applyFont="1" applyFill="1" applyAlignment="1">
      <alignment horizontal="right" vertical="center" wrapText="1" shrinkToFit="1"/>
    </xf>
    <xf numFmtId="0" fontId="13" fillId="3" borderId="0" xfId="0" quotePrefix="1" applyFont="1" applyFill="1" applyAlignment="1">
      <alignment horizontal="left" vertical="center" wrapText="1"/>
    </xf>
    <xf numFmtId="0" fontId="12" fillId="3" borderId="0" xfId="0" applyFont="1" applyFill="1" applyAlignment="1">
      <alignment horizontal="right" vertical="center" wrapText="1" shrinkToFit="1"/>
    </xf>
    <xf numFmtId="0" fontId="3" fillId="6" borderId="4" xfId="0" applyFont="1" applyFill="1" applyBorder="1" applyAlignment="1">
      <alignment horizontal="left" vertical="center" wrapText="1" indent="1"/>
    </xf>
    <xf numFmtId="167" fontId="12" fillId="6" borderId="4" xfId="1" applyNumberFormat="1" applyFont="1" applyFill="1" applyBorder="1" applyAlignment="1">
      <alignment horizontal="right" vertical="center" wrapText="1" shrinkToFit="1"/>
    </xf>
    <xf numFmtId="0" fontId="6" fillId="3" borderId="0" xfId="0" applyFont="1" applyFill="1"/>
    <xf numFmtId="0" fontId="6" fillId="0" borderId="0" xfId="0" applyFont="1"/>
    <xf numFmtId="9" fontId="26" fillId="4" borderId="0" xfId="2" applyFont="1" applyFill="1" applyAlignment="1">
      <alignment horizontal="centerContinuous"/>
    </xf>
    <xf numFmtId="0" fontId="4" fillId="4" borderId="0" xfId="0" applyFont="1" applyFill="1" applyAlignment="1">
      <alignment horizontal="centerContinuous"/>
    </xf>
    <xf numFmtId="0" fontId="12" fillId="4" borderId="0" xfId="4" quotePrefix="1" applyFont="1" applyFill="1" applyAlignment="1">
      <alignment horizontal="left"/>
    </xf>
    <xf numFmtId="0" fontId="5" fillId="3" borderId="0" xfId="4" applyFont="1" applyFill="1" applyAlignment="1">
      <alignment horizontal="center" vertical="center" wrapText="1" shrinkToFit="1"/>
    </xf>
    <xf numFmtId="0" fontId="11" fillId="4" borderId="0" xfId="4" applyFont="1" applyFill="1" applyAlignment="1">
      <alignment horizontal="right"/>
    </xf>
    <xf numFmtId="0" fontId="11" fillId="3" borderId="0" xfId="0" applyFont="1" applyFill="1" applyAlignment="1">
      <alignment horizontal="right"/>
    </xf>
    <xf numFmtId="0" fontId="23" fillId="4" borderId="0" xfId="0" applyFont="1" applyFill="1" applyAlignment="1">
      <alignment horizontal="right"/>
    </xf>
    <xf numFmtId="166" fontId="12" fillId="6" borderId="2" xfId="1" applyNumberFormat="1" applyFont="1" applyFill="1" applyBorder="1" applyAlignment="1">
      <alignment horizontal="right" wrapText="1" shrinkToFit="1"/>
    </xf>
    <xf numFmtId="167" fontId="3" fillId="6" borderId="2" xfId="1" applyNumberFormat="1" applyFont="1" applyFill="1" applyBorder="1" applyAlignment="1">
      <alignment horizontal="right" wrapText="1" shrinkToFit="1"/>
    </xf>
    <xf numFmtId="166" fontId="12" fillId="4" borderId="6" xfId="1" applyNumberFormat="1" applyFont="1" applyFill="1" applyBorder="1" applyAlignment="1">
      <alignment horizontal="right" wrapText="1" shrinkToFit="1"/>
    </xf>
    <xf numFmtId="167" fontId="3" fillId="4" borderId="6" xfId="1" applyNumberFormat="1" applyFont="1" applyFill="1" applyBorder="1" applyAlignment="1">
      <alignment horizontal="right" wrapText="1" shrinkToFit="1"/>
    </xf>
    <xf numFmtId="0" fontId="13" fillId="4" borderId="0" xfId="0" quotePrefix="1" applyFont="1" applyFill="1" applyAlignment="1">
      <alignment horizontal="left"/>
    </xf>
    <xf numFmtId="167" fontId="8" fillId="3" borderId="0" xfId="1" applyNumberFormat="1" applyFont="1" applyFill="1" applyAlignment="1">
      <alignment horizontal="right" wrapText="1" shrinkToFit="1"/>
    </xf>
    <xf numFmtId="0" fontId="13" fillId="3" borderId="0" xfId="0" applyFont="1" applyFill="1" applyAlignment="1">
      <alignment horizontal="left"/>
    </xf>
    <xf numFmtId="166" fontId="12" fillId="3" borderId="6" xfId="1" applyNumberFormat="1" applyFont="1" applyFill="1" applyBorder="1" applyAlignment="1">
      <alignment horizontal="right" wrapText="1" shrinkToFit="1"/>
    </xf>
    <xf numFmtId="167" fontId="3" fillId="3" borderId="6" xfId="1" applyNumberFormat="1" applyFont="1" applyFill="1" applyBorder="1" applyAlignment="1">
      <alignment horizontal="right" wrapText="1" shrinkToFit="1"/>
    </xf>
    <xf numFmtId="164" fontId="8" fillId="3" borderId="0" xfId="0" applyNumberFormat="1" applyFont="1" applyFill="1" applyAlignment="1">
      <alignment horizontal="right" wrapText="1" shrinkToFit="1"/>
    </xf>
    <xf numFmtId="168" fontId="3" fillId="6" borderId="0" xfId="0" applyNumberFormat="1" applyFont="1" applyFill="1" applyAlignment="1">
      <alignment horizontal="right" wrapText="1" shrinkToFit="1"/>
    </xf>
    <xf numFmtId="167" fontId="3" fillId="4" borderId="2" xfId="1" applyNumberFormat="1" applyFont="1" applyFill="1" applyBorder="1" applyAlignment="1">
      <alignment horizontal="right" wrapText="1" shrinkToFit="1"/>
    </xf>
    <xf numFmtId="167" fontId="3" fillId="3" borderId="2" xfId="1" applyNumberFormat="1" applyFont="1" applyFill="1" applyBorder="1" applyAlignment="1">
      <alignment horizontal="right" wrapText="1" shrinkToFit="1"/>
    </xf>
    <xf numFmtId="0" fontId="3" fillId="0" borderId="4" xfId="0" applyFont="1" applyBorder="1"/>
    <xf numFmtId="0" fontId="8" fillId="3" borderId="4" xfId="0" applyFont="1" applyFill="1" applyBorder="1" applyAlignment="1">
      <alignment horizontal="right" wrapText="1" shrinkToFit="1"/>
    </xf>
    <xf numFmtId="167" fontId="8" fillId="3" borderId="4" xfId="1" applyNumberFormat="1" applyFont="1" applyFill="1" applyBorder="1" applyAlignment="1">
      <alignment horizontal="right" wrapText="1" shrinkToFit="1"/>
    </xf>
    <xf numFmtId="167" fontId="3" fillId="3" borderId="4" xfId="1" applyNumberFormat="1" applyFont="1" applyFill="1" applyBorder="1" applyAlignment="1">
      <alignment horizontal="right" wrapText="1" shrinkToFit="1"/>
    </xf>
    <xf numFmtId="0" fontId="3" fillId="0" borderId="0" xfId="0" applyFont="1"/>
    <xf numFmtId="0" fontId="12" fillId="4" borderId="0" xfId="3" applyFont="1" applyFill="1" applyAlignment="1">
      <alignment wrapText="1"/>
    </xf>
    <xf numFmtId="169" fontId="5" fillId="4" borderId="0" xfId="2" applyNumberFormat="1" applyFont="1" applyFill="1" applyAlignment="1">
      <alignment horizontal="right" wrapText="1" shrinkToFit="1"/>
    </xf>
    <xf numFmtId="167" fontId="5" fillId="4" borderId="0" xfId="1" applyNumberFormat="1" applyFont="1" applyFill="1" applyAlignment="1">
      <alignment horizontal="right" wrapText="1" shrinkToFit="1"/>
    </xf>
    <xf numFmtId="169" fontId="4" fillId="3" borderId="0" xfId="2" applyNumberFormat="1" applyFont="1" applyFill="1" applyAlignment="1">
      <alignment horizontal="right" wrapText="1" shrinkToFit="1"/>
    </xf>
    <xf numFmtId="167" fontId="13" fillId="4" borderId="0" xfId="1" applyNumberFormat="1" applyFont="1" applyFill="1" applyAlignment="1">
      <alignment horizontal="right" wrapText="1" shrinkToFit="1"/>
    </xf>
    <xf numFmtId="166" fontId="3" fillId="0" borderId="0" xfId="1" applyNumberFormat="1" applyFont="1" applyAlignment="1">
      <alignment horizontal="right" wrapText="1" shrinkToFit="1"/>
    </xf>
    <xf numFmtId="0" fontId="4" fillId="4" borderId="0" xfId="0" applyFont="1" applyFill="1" applyAlignment="1">
      <alignment horizontal="right" wrapText="1" shrinkToFit="1"/>
    </xf>
    <xf numFmtId="0" fontId="3" fillId="4" borderId="0" xfId="4" applyFont="1" applyFill="1" applyAlignment="1">
      <alignment horizontal="right" wrapText="1" shrinkToFit="1"/>
    </xf>
    <xf numFmtId="0" fontId="3" fillId="3" borderId="0" xfId="4" applyFont="1" applyFill="1" applyAlignment="1">
      <alignment horizontal="right" wrapText="1" shrinkToFit="1"/>
    </xf>
    <xf numFmtId="166" fontId="4" fillId="4" borderId="0" xfId="0" applyNumberFormat="1" applyFont="1" applyFill="1" applyAlignment="1">
      <alignment horizontal="right" wrapText="1" shrinkToFit="1"/>
    </xf>
    <xf numFmtId="0" fontId="13" fillId="3" borderId="0" xfId="0" applyFont="1" applyFill="1"/>
    <xf numFmtId="0" fontId="12" fillId="6" borderId="0" xfId="0" applyFont="1" applyFill="1" applyAlignment="1">
      <alignment horizontal="right" wrapText="1" shrinkToFit="1"/>
    </xf>
    <xf numFmtId="173" fontId="3" fillId="3" borderId="0" xfId="5" applyNumberFormat="1" applyFont="1" applyFill="1" applyAlignment="1">
      <alignment horizontal="right" wrapText="1" shrinkToFit="1"/>
    </xf>
    <xf numFmtId="0" fontId="3" fillId="3" borderId="0" xfId="0" applyFont="1" applyFill="1" applyAlignment="1">
      <alignment wrapText="1"/>
    </xf>
    <xf numFmtId="0" fontId="29" fillId="3" borderId="0" xfId="0" applyFont="1" applyFill="1"/>
    <xf numFmtId="166" fontId="5" fillId="3" borderId="0" xfId="1" applyNumberFormat="1" applyFont="1" applyFill="1" applyAlignment="1">
      <alignment horizontal="right" wrapText="1" shrinkToFit="1"/>
    </xf>
    <xf numFmtId="0" fontId="8" fillId="3" borderId="0" xfId="0" applyFont="1" applyFill="1" applyAlignment="1">
      <alignment horizontal="right" wrapText="1" shrinkToFit="1"/>
    </xf>
    <xf numFmtId="168" fontId="8" fillId="3" borderId="0" xfId="0" applyNumberFormat="1" applyFont="1" applyFill="1" applyAlignment="1">
      <alignment horizontal="right" wrapText="1" shrinkToFit="1"/>
    </xf>
    <xf numFmtId="0" fontId="8" fillId="6" borderId="0" xfId="0" applyFont="1" applyFill="1" applyAlignment="1">
      <alignment horizontal="right" wrapText="1" shrinkToFit="1"/>
    </xf>
    <xf numFmtId="166" fontId="8" fillId="3" borderId="0" xfId="1" applyNumberFormat="1" applyFont="1" applyFill="1" applyAlignment="1">
      <alignment horizontal="right" wrapText="1" shrinkToFit="1"/>
    </xf>
    <xf numFmtId="166" fontId="12" fillId="3" borderId="0" xfId="1" applyNumberFormat="1" applyFont="1" applyFill="1" applyAlignment="1">
      <alignment horizontal="right" wrapText="1" shrinkToFit="1"/>
    </xf>
    <xf numFmtId="0" fontId="3" fillId="3" borderId="0" xfId="0" quotePrefix="1" applyFont="1" applyFill="1" applyAlignment="1">
      <alignment horizontal="left" wrapText="1"/>
    </xf>
    <xf numFmtId="0" fontId="12" fillId="3" borderId="0" xfId="0" applyFont="1" applyFill="1" applyAlignment="1">
      <alignment horizontal="right" wrapText="1" shrinkToFit="1"/>
    </xf>
    <xf numFmtId="0" fontId="3" fillId="6" borderId="4" xfId="0" applyFont="1" applyFill="1" applyBorder="1" applyAlignment="1">
      <alignment horizontal="left" wrapText="1" indent="1"/>
    </xf>
    <xf numFmtId="0" fontId="3" fillId="3" borderId="4" xfId="0" applyFont="1" applyFill="1" applyBorder="1"/>
    <xf numFmtId="174" fontId="12" fillId="6" borderId="4" xfId="0" applyNumberFormat="1" applyFont="1" applyFill="1" applyBorder="1" applyAlignment="1">
      <alignment horizontal="right" vertical="center" wrapText="1" shrinkToFit="1"/>
    </xf>
    <xf numFmtId="174" fontId="8" fillId="6" borderId="4" xfId="0" applyNumberFormat="1" applyFont="1" applyFill="1" applyBorder="1" applyAlignment="1">
      <alignment horizontal="right" vertical="center" wrapText="1" shrinkToFit="1"/>
    </xf>
    <xf numFmtId="9" fontId="3" fillId="3" borderId="0" xfId="2" applyFont="1" applyFill="1"/>
    <xf numFmtId="9" fontId="12" fillId="3" borderId="0" xfId="2" applyFont="1" applyFill="1"/>
    <xf numFmtId="9" fontId="6" fillId="3" borderId="0" xfId="2" applyFont="1" applyFill="1"/>
    <xf numFmtId="9" fontId="3" fillId="4" borderId="0" xfId="2" applyFont="1" applyFill="1"/>
    <xf numFmtId="0" fontId="3" fillId="3" borderId="0" xfId="0" applyFont="1" applyFill="1" applyAlignment="1">
      <alignment horizontal="center"/>
    </xf>
    <xf numFmtId="0" fontId="4" fillId="3" borderId="0" xfId="6" applyFont="1" applyFill="1" applyAlignment="1">
      <alignment vertical="center"/>
    </xf>
    <xf numFmtId="0" fontId="12" fillId="4" borderId="0" xfId="0" applyFont="1" applyFill="1" applyAlignment="1">
      <alignment horizontal="centerContinuous" vertical="center" shrinkToFit="1"/>
    </xf>
    <xf numFmtId="166" fontId="32" fillId="4" borderId="0" xfId="0" applyNumberFormat="1" applyFont="1" applyFill="1" applyAlignment="1">
      <alignment horizontal="centerContinuous" vertical="center" shrinkToFit="1"/>
    </xf>
    <xf numFmtId="0" fontId="12" fillId="4" borderId="0" xfId="0" applyFont="1" applyFill="1" applyAlignment="1">
      <alignment horizontal="center" vertical="center"/>
    </xf>
    <xf numFmtId="167" fontId="4" fillId="4" borderId="0" xfId="1" applyNumberFormat="1" applyFont="1" applyFill="1" applyAlignment="1">
      <alignment horizontal="centerContinuous" vertical="center" shrinkToFit="1"/>
    </xf>
    <xf numFmtId="0" fontId="3" fillId="4" borderId="0" xfId="0" applyFont="1" applyFill="1" applyAlignment="1">
      <alignment vertical="center" shrinkToFit="1"/>
    </xf>
    <xf numFmtId="0" fontId="12" fillId="4" borderId="0" xfId="4" applyFont="1" applyFill="1" applyAlignment="1">
      <alignment horizontal="center" vertical="center"/>
    </xf>
    <xf numFmtId="0" fontId="11" fillId="4" borderId="0" xfId="4" applyFont="1" applyFill="1" applyAlignment="1">
      <alignment horizontal="right" vertical="center" shrinkToFit="1"/>
    </xf>
    <xf numFmtId="0" fontId="13" fillId="4" borderId="0" xfId="0" applyFont="1" applyFill="1" applyAlignment="1">
      <alignment horizontal="right" vertical="center" shrinkToFit="1"/>
    </xf>
    <xf numFmtId="0" fontId="13" fillId="4" borderId="0" xfId="0" quotePrefix="1" applyFont="1" applyFill="1" applyAlignment="1">
      <alignment horizontal="right" vertical="center" shrinkToFit="1"/>
    </xf>
    <xf numFmtId="167" fontId="8" fillId="4" borderId="0" xfId="1" applyNumberFormat="1" applyFont="1" applyFill="1" applyAlignment="1">
      <alignment horizontal="right" vertical="center" wrapText="1" shrinkToFit="1"/>
    </xf>
    <xf numFmtId="0" fontId="13" fillId="3" borderId="0" xfId="0" applyFont="1" applyFill="1" applyAlignment="1">
      <alignment horizontal="right" vertical="center" shrinkToFit="1"/>
    </xf>
    <xf numFmtId="0" fontId="3" fillId="4" borderId="0" xfId="0" applyFont="1" applyFill="1" applyAlignment="1">
      <alignment horizontal="right" vertical="center" shrinkToFit="1"/>
    </xf>
    <xf numFmtId="164" fontId="8" fillId="4" borderId="0" xfId="0" applyNumberFormat="1" applyFont="1" applyFill="1" applyAlignment="1">
      <alignment horizontal="right" vertical="center" wrapText="1" shrinkToFit="1"/>
    </xf>
    <xf numFmtId="0" fontId="3" fillId="0" borderId="4" xfId="0" applyFont="1" applyBorder="1" applyAlignment="1">
      <alignment horizontal="right" vertical="center" shrinkToFit="1"/>
    </xf>
    <xf numFmtId="169" fontId="4" fillId="4" borderId="0" xfId="2" applyNumberFormat="1" applyFont="1" applyFill="1" applyAlignment="1">
      <alignment horizontal="right" vertical="center" wrapText="1" shrinkToFit="1"/>
    </xf>
    <xf numFmtId="0" fontId="5" fillId="3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12" fillId="6" borderId="0" xfId="4" applyFont="1" applyFill="1" applyAlignment="1">
      <alignment horizontal="right" vertical="center" wrapText="1" shrinkToFit="1"/>
    </xf>
    <xf numFmtId="168" fontId="3" fillId="3" borderId="0" xfId="0" applyNumberFormat="1" applyFont="1" applyFill="1" applyAlignment="1">
      <alignment horizontal="right" vertical="center" wrapText="1" shrinkToFit="1"/>
    </xf>
    <xf numFmtId="0" fontId="8" fillId="3" borderId="0" xfId="4" applyFont="1" applyFill="1" applyAlignment="1">
      <alignment horizontal="right" vertical="center" wrapText="1" shrinkToFit="1"/>
    </xf>
    <xf numFmtId="166" fontId="3" fillId="3" borderId="0" xfId="4" applyNumberFormat="1" applyFont="1" applyFill="1" applyAlignment="1">
      <alignment horizontal="right" vertical="center" wrapText="1" shrinkToFit="1"/>
    </xf>
    <xf numFmtId="43" fontId="12" fillId="3" borderId="0" xfId="1" applyFont="1" applyFill="1" applyAlignment="1">
      <alignment horizontal="right" vertical="center" wrapText="1" shrinkToFit="1"/>
    </xf>
    <xf numFmtId="167" fontId="3" fillId="3" borderId="0" xfId="4" applyNumberFormat="1" applyFont="1" applyFill="1" applyAlignment="1">
      <alignment horizontal="right" vertical="center" wrapText="1" shrinkToFit="1"/>
    </xf>
    <xf numFmtId="0" fontId="14" fillId="3" borderId="0" xfId="0" quotePrefix="1" applyFont="1" applyFill="1" applyAlignment="1">
      <alignment horizontal="right" vertical="center" wrapText="1" shrinkToFit="1"/>
    </xf>
    <xf numFmtId="0" fontId="3" fillId="6" borderId="0" xfId="4" applyFont="1" applyFill="1" applyAlignment="1">
      <alignment horizontal="right" vertical="center" wrapText="1" shrinkToFit="1"/>
    </xf>
    <xf numFmtId="167" fontId="3" fillId="6" borderId="0" xfId="4" applyNumberFormat="1" applyFont="1" applyFill="1" applyAlignment="1">
      <alignment horizontal="right" vertical="center" wrapText="1" shrinkToFit="1"/>
    </xf>
    <xf numFmtId="0" fontId="13" fillId="3" borderId="0" xfId="0" applyFont="1" applyFill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vertical="center"/>
    </xf>
    <xf numFmtId="167" fontId="3" fillId="6" borderId="4" xfId="4" applyNumberFormat="1" applyFont="1" applyFill="1" applyBorder="1" applyAlignment="1">
      <alignment horizontal="right" vertical="center" wrapText="1" shrinkToFit="1"/>
    </xf>
    <xf numFmtId="0" fontId="3" fillId="6" borderId="4" xfId="4" applyFont="1" applyFill="1" applyBorder="1" applyAlignment="1">
      <alignment horizontal="right" vertical="center" wrapText="1" shrinkToFit="1"/>
    </xf>
    <xf numFmtId="0" fontId="4" fillId="3" borderId="0" xfId="6" applyFont="1" applyFill="1" applyAlignment="1">
      <alignment vertical="center" wrapText="1"/>
    </xf>
    <xf numFmtId="0" fontId="4" fillId="3" borderId="0" xfId="6" applyFont="1" applyFill="1" applyAlignment="1">
      <alignment vertical="center" shrinkToFit="1"/>
    </xf>
    <xf numFmtId="0" fontId="18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shrinkToFit="1"/>
    </xf>
    <xf numFmtId="0" fontId="3" fillId="4" borderId="0" xfId="0" applyFont="1" applyFill="1" applyAlignment="1">
      <alignment horizontal="center" vertical="center"/>
    </xf>
    <xf numFmtId="166" fontId="4" fillId="3" borderId="0" xfId="1" applyNumberFormat="1" applyFont="1" applyFill="1" applyAlignment="1">
      <alignment horizontal="right" wrapText="1" shrinkToFit="1"/>
    </xf>
    <xf numFmtId="167" fontId="13" fillId="3" borderId="0" xfId="1" applyNumberFormat="1" applyFont="1" applyFill="1" applyAlignment="1">
      <alignment horizontal="right" wrapText="1" shrinkToFit="1"/>
    </xf>
    <xf numFmtId="166" fontId="4" fillId="3" borderId="5" xfId="1" applyNumberFormat="1" applyFont="1" applyFill="1" applyBorder="1" applyAlignment="1">
      <alignment horizontal="right" wrapText="1" shrinkToFit="1"/>
    </xf>
    <xf numFmtId="167" fontId="13" fillId="3" borderId="5" xfId="1" applyNumberFormat="1" applyFont="1" applyFill="1" applyBorder="1" applyAlignment="1">
      <alignment horizontal="right" wrapText="1" shrinkToFit="1"/>
    </xf>
    <xf numFmtId="0" fontId="13" fillId="6" borderId="8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166" fontId="12" fillId="3" borderId="2" xfId="1" applyNumberFormat="1" applyFont="1" applyFill="1" applyBorder="1" applyAlignment="1">
      <alignment horizontal="right" vertical="center" wrapText="1" shrinkToFit="1"/>
    </xf>
    <xf numFmtId="166" fontId="3" fillId="3" borderId="2" xfId="1" applyNumberFormat="1" applyFont="1" applyFill="1" applyBorder="1" applyAlignment="1">
      <alignment horizontal="right" vertical="center" wrapText="1" shrinkToFit="1"/>
    </xf>
    <xf numFmtId="0" fontId="13" fillId="3" borderId="4" xfId="0" applyFont="1" applyFill="1" applyBorder="1" applyAlignment="1">
      <alignment horizontal="right" vertical="center" wrapText="1" shrinkToFit="1"/>
    </xf>
    <xf numFmtId="0" fontId="13" fillId="3" borderId="8" xfId="0" applyFont="1" applyFill="1" applyBorder="1" applyAlignment="1">
      <alignment vertical="center" wrapText="1"/>
    </xf>
    <xf numFmtId="169" fontId="25" fillId="3" borderId="0" xfId="2" quotePrefix="1" applyNumberFormat="1" applyFont="1" applyFill="1" applyAlignment="1">
      <alignment horizontal="right" vertical="center" wrapText="1" shrinkToFit="1"/>
    </xf>
    <xf numFmtId="9" fontId="25" fillId="3" borderId="0" xfId="2" quotePrefix="1" applyFont="1" applyFill="1" applyAlignment="1">
      <alignment horizontal="right" vertical="center" wrapText="1" shrinkToFit="1"/>
    </xf>
    <xf numFmtId="166" fontId="12" fillId="6" borderId="4" xfId="1" applyNumberFormat="1" applyFont="1" applyFill="1" applyBorder="1" applyAlignment="1">
      <alignment horizontal="right" vertical="center" wrapText="1" shrinkToFit="1"/>
    </xf>
    <xf numFmtId="166" fontId="3" fillId="6" borderId="4" xfId="1" applyNumberFormat="1" applyFont="1" applyFill="1" applyBorder="1" applyAlignment="1">
      <alignment horizontal="right" vertical="center" wrapText="1" shrinkToFit="1"/>
    </xf>
    <xf numFmtId="170" fontId="3" fillId="4" borderId="0" xfId="1" applyNumberFormat="1" applyFont="1" applyFill="1" applyAlignment="1">
      <alignment horizontal="right" vertical="center" wrapText="1" shrinkToFit="1"/>
    </xf>
    <xf numFmtId="0" fontId="13" fillId="3" borderId="0" xfId="3" applyFont="1" applyFill="1" applyAlignment="1">
      <alignment horizontal="right" wrapText="1" shrinkToFit="1"/>
    </xf>
    <xf numFmtId="0" fontId="3" fillId="3" borderId="2" xfId="3" applyFont="1" applyFill="1" applyBorder="1" applyAlignment="1">
      <alignment horizontal="right" wrapText="1" shrinkToFit="1"/>
    </xf>
    <xf numFmtId="166" fontId="4" fillId="3" borderId="2" xfId="1" applyNumberFormat="1" applyFont="1" applyFill="1" applyBorder="1" applyAlignment="1">
      <alignment horizontal="right" vertical="center" wrapText="1" shrinkToFit="1"/>
    </xf>
    <xf numFmtId="167" fontId="13" fillId="3" borderId="2" xfId="1" applyNumberFormat="1" applyFont="1" applyFill="1" applyBorder="1" applyAlignment="1">
      <alignment horizontal="right" wrapText="1" shrinkToFit="1"/>
    </xf>
    <xf numFmtId="0" fontId="3" fillId="6" borderId="4" xfId="0" applyFont="1" applyFill="1" applyBorder="1" applyAlignment="1">
      <alignment vertical="center"/>
    </xf>
    <xf numFmtId="166" fontId="24" fillId="4" borderId="0" xfId="3" applyNumberFormat="1" applyFont="1" applyFill="1" applyAlignment="1">
      <alignment horizontal="left"/>
    </xf>
    <xf numFmtId="166" fontId="24" fillId="4" borderId="0" xfId="1" applyNumberFormat="1" applyFont="1" applyFill="1" applyAlignment="1">
      <alignment horizontal="left" vertical="center"/>
    </xf>
    <xf numFmtId="166" fontId="12" fillId="4" borderId="0" xfId="4" applyNumberFormat="1" applyFont="1" applyFill="1" applyAlignment="1">
      <alignment horizontal="right" wrapText="1" shrinkToFit="1"/>
    </xf>
    <xf numFmtId="166" fontId="12" fillId="0" borderId="4" xfId="1" applyNumberFormat="1" applyFont="1" applyBorder="1" applyAlignment="1">
      <alignment horizontal="right" vertical="center" wrapText="1" shrinkToFit="1"/>
    </xf>
    <xf numFmtId="0" fontId="24" fillId="4" borderId="0" xfId="3" applyFont="1" applyFill="1" applyAlignment="1">
      <alignment horizontal="right" wrapText="1" shrinkToFit="1"/>
    </xf>
    <xf numFmtId="166" fontId="24" fillId="4" borderId="0" xfId="3" applyNumberFormat="1" applyFont="1" applyFill="1" applyAlignment="1">
      <alignment horizontal="left" shrinkToFit="1"/>
    </xf>
    <xf numFmtId="0" fontId="24" fillId="4" borderId="0" xfId="3" applyFont="1" applyFill="1" applyAlignment="1">
      <alignment horizontal="left"/>
    </xf>
    <xf numFmtId="166" fontId="26" fillId="3" borderId="0" xfId="3" applyNumberFormat="1" applyFont="1" applyFill="1" applyAlignment="1">
      <alignment horizontal="left" wrapText="1" shrinkToFit="1"/>
    </xf>
    <xf numFmtId="0" fontId="24" fillId="4" borderId="0" xfId="0" applyFont="1" applyFill="1" applyAlignment="1">
      <alignment vertical="center"/>
    </xf>
    <xf numFmtId="0" fontId="24" fillId="4" borderId="0" xfId="0" applyFont="1" applyFill="1"/>
    <xf numFmtId="9" fontId="29" fillId="4" borderId="0" xfId="2" applyFont="1" applyFill="1" applyAlignment="1">
      <alignment vertical="center"/>
    </xf>
    <xf numFmtId="166" fontId="26" fillId="4" borderId="0" xfId="3" applyNumberFormat="1" applyFont="1" applyFill="1" applyAlignment="1">
      <alignment horizontal="left"/>
    </xf>
    <xf numFmtId="166" fontId="24" fillId="4" borderId="0" xfId="3" applyNumberFormat="1" applyFont="1" applyFill="1" applyAlignment="1">
      <alignment horizontal="left" wrapText="1" shrinkToFit="1"/>
    </xf>
    <xf numFmtId="0" fontId="3" fillId="4" borderId="4" xfId="0" applyFont="1" applyFill="1" applyBorder="1" applyAlignment="1">
      <alignment vertical="center" wrapText="1"/>
    </xf>
    <xf numFmtId="169" fontId="3" fillId="6" borderId="4" xfId="2" applyNumberFormat="1" applyFont="1" applyFill="1" applyBorder="1" applyAlignment="1">
      <alignment vertical="center" shrinkToFit="1"/>
    </xf>
    <xf numFmtId="0" fontId="30" fillId="0" borderId="1" xfId="3" applyFont="1" applyBorder="1" applyAlignment="1">
      <alignment horizontal="center" vertical="center" wrapText="1" shrinkToFit="1"/>
    </xf>
    <xf numFmtId="165" fontId="11" fillId="0" borderId="0" xfId="3" quotePrefix="1" applyNumberFormat="1" applyFont="1" applyAlignment="1">
      <alignment horizontal="right" vertical="center" shrinkToFit="1"/>
    </xf>
    <xf numFmtId="0" fontId="13" fillId="6" borderId="0" xfId="3" applyFont="1" applyFill="1" applyAlignment="1">
      <alignment vertical="center" wrapText="1"/>
    </xf>
    <xf numFmtId="0" fontId="13" fillId="4" borderId="0" xfId="3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3" borderId="3" xfId="3" applyFont="1" applyFill="1" applyBorder="1" applyAlignment="1">
      <alignment vertical="center" wrapText="1"/>
    </xf>
    <xf numFmtId="0" fontId="3" fillId="0" borderId="0" xfId="3" applyFont="1" applyFill="1" applyAlignment="1">
      <alignment horizontal="right" wrapText="1" shrinkToFit="1"/>
    </xf>
    <xf numFmtId="167" fontId="13" fillId="0" borderId="0" xfId="1" applyNumberFormat="1" applyFont="1" applyFill="1" applyAlignment="1">
      <alignment horizontal="right" wrapText="1" shrinkToFit="1"/>
    </xf>
    <xf numFmtId="0" fontId="3" fillId="0" borderId="3" xfId="3" applyFont="1" applyFill="1" applyBorder="1" applyAlignment="1">
      <alignment horizontal="right" wrapText="1" shrinkToFit="1"/>
    </xf>
    <xf numFmtId="167" fontId="13" fillId="0" borderId="3" xfId="1" applyNumberFormat="1" applyFont="1" applyFill="1" applyBorder="1" applyAlignment="1">
      <alignment horizontal="right" vertical="center" wrapText="1" shrinkToFit="1"/>
    </xf>
    <xf numFmtId="0" fontId="13" fillId="3" borderId="5" xfId="3" applyFont="1" applyFill="1" applyBorder="1" applyAlignment="1">
      <alignment vertical="center" wrapText="1"/>
    </xf>
    <xf numFmtId="0" fontId="13" fillId="3" borderId="2" xfId="3" applyFont="1" applyFill="1" applyBorder="1" applyAlignment="1">
      <alignment vertical="center" wrapText="1"/>
    </xf>
    <xf numFmtId="0" fontId="13" fillId="6" borderId="3" xfId="3" applyFont="1" applyFill="1" applyBorder="1" applyAlignment="1">
      <alignment vertical="center" wrapText="1"/>
    </xf>
    <xf numFmtId="0" fontId="3" fillId="3" borderId="5" xfId="3" applyFont="1" applyFill="1" applyBorder="1" applyAlignment="1">
      <alignment horizontal="right" wrapText="1" shrinkToFit="1"/>
    </xf>
    <xf numFmtId="166" fontId="3" fillId="6" borderId="7" xfId="3" applyNumberFormat="1" applyFont="1" applyFill="1" applyBorder="1" applyAlignment="1">
      <alignment horizontal="right" wrapText="1" shrinkToFit="1"/>
    </xf>
    <xf numFmtId="10" fontId="3" fillId="6" borderId="4" xfId="2" applyNumberFormat="1" applyFont="1" applyFill="1" applyBorder="1" applyAlignment="1">
      <alignment horizontal="right" vertical="center" wrapText="1" shrinkToFit="1"/>
    </xf>
    <xf numFmtId="43" fontId="3" fillId="6" borderId="4" xfId="1" applyFont="1" applyFill="1" applyBorder="1" applyAlignment="1">
      <alignment horizontal="right" vertical="center" wrapText="1" shrinkToFit="1"/>
    </xf>
    <xf numFmtId="171" fontId="3" fillId="6" borderId="4" xfId="1" applyNumberFormat="1" applyFont="1" applyFill="1" applyBorder="1" applyAlignment="1">
      <alignment horizontal="right" vertical="center" wrapText="1" shrinkToFit="1"/>
    </xf>
    <xf numFmtId="166" fontId="12" fillId="0" borderId="4" xfId="1" applyNumberFormat="1" applyFont="1" applyFill="1" applyBorder="1" applyAlignment="1">
      <alignment horizontal="right" vertical="center" wrapText="1" shrinkToFit="1"/>
    </xf>
    <xf numFmtId="166" fontId="12" fillId="3" borderId="3" xfId="1" applyNumberFormat="1" applyFont="1" applyFill="1" applyBorder="1" applyAlignment="1">
      <alignment horizontal="right" vertical="center" wrapText="1" shrinkToFit="1"/>
    </xf>
    <xf numFmtId="166" fontId="12" fillId="4" borderId="2" xfId="1" applyNumberFormat="1" applyFont="1" applyFill="1" applyBorder="1" applyAlignment="1">
      <alignment horizontal="right" wrapText="1" shrinkToFit="1"/>
    </xf>
    <xf numFmtId="43" fontId="3" fillId="4" borderId="0" xfId="0" applyNumberFormat="1" applyFont="1" applyFill="1" applyAlignment="1">
      <alignment vertical="center"/>
    </xf>
    <xf numFmtId="166" fontId="24" fillId="3" borderId="0" xfId="1" applyNumberFormat="1" applyFont="1" applyFill="1" applyAlignment="1">
      <alignment horizontal="right" vertical="center" wrapText="1" shrinkToFit="1"/>
    </xf>
    <xf numFmtId="0" fontId="13" fillId="6" borderId="0" xfId="0" applyFont="1" applyFill="1" applyBorder="1" applyAlignment="1">
      <alignment vertical="center" wrapText="1"/>
    </xf>
    <xf numFmtId="37" fontId="3" fillId="6" borderId="0" xfId="0" applyNumberFormat="1" applyFont="1" applyFill="1" applyAlignment="1">
      <alignment horizontal="right" vertical="center" wrapText="1" shrinkToFi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37" fontId="8" fillId="0" borderId="0" xfId="0" applyNumberFormat="1" applyFont="1" applyFill="1" applyAlignment="1">
      <alignment horizontal="right" vertical="center" wrapText="1" shrinkToFit="1"/>
    </xf>
    <xf numFmtId="0" fontId="8" fillId="0" borderId="0" xfId="0" applyFont="1" applyFill="1" applyAlignment="1">
      <alignment horizontal="right" vertical="center" wrapText="1" shrinkToFit="1"/>
    </xf>
    <xf numFmtId="166" fontId="3" fillId="0" borderId="0" xfId="4" applyNumberFormat="1" applyFont="1" applyFill="1" applyAlignment="1">
      <alignment horizontal="right" wrapText="1" shrinkToFit="1"/>
    </xf>
    <xf numFmtId="173" fontId="8" fillId="0" borderId="0" xfId="5" applyNumberFormat="1" applyFont="1" applyFill="1" applyAlignment="1">
      <alignment horizontal="right" vertical="center" wrapText="1" shrinkToFit="1"/>
    </xf>
    <xf numFmtId="0" fontId="3" fillId="0" borderId="0" xfId="4" applyFont="1" applyFill="1" applyAlignment="1">
      <alignment horizontal="right" vertical="center" wrapText="1" shrinkToFit="1"/>
    </xf>
    <xf numFmtId="37" fontId="3" fillId="0" borderId="0" xfId="0" applyNumberFormat="1" applyFont="1" applyFill="1" applyAlignment="1">
      <alignment horizontal="right" vertical="center" wrapText="1" shrinkToFit="1"/>
    </xf>
    <xf numFmtId="0" fontId="3" fillId="0" borderId="0" xfId="0" applyFont="1" applyFill="1" applyAlignment="1">
      <alignment horizontal="right" vertical="center" wrapText="1" shrinkToFit="1"/>
    </xf>
    <xf numFmtId="173" fontId="3" fillId="0" borderId="0" xfId="5" applyNumberFormat="1" applyFont="1" applyFill="1" applyAlignment="1">
      <alignment horizontal="right" vertical="center" wrapText="1" shrinkToFit="1"/>
    </xf>
    <xf numFmtId="0" fontId="4" fillId="0" borderId="0" xfId="0" applyFont="1" applyFill="1" applyAlignment="1">
      <alignment wrapText="1"/>
    </xf>
    <xf numFmtId="0" fontId="13" fillId="0" borderId="0" xfId="0" applyFont="1" applyFill="1"/>
    <xf numFmtId="173" fontId="3" fillId="0" borderId="0" xfId="5" applyNumberFormat="1" applyFont="1" applyFill="1" applyAlignment="1">
      <alignment horizontal="right" wrapText="1" shrinkToFit="1"/>
    </xf>
    <xf numFmtId="37" fontId="12" fillId="0" borderId="0" xfId="0" applyNumberFormat="1" applyFont="1" applyFill="1" applyAlignment="1">
      <alignment horizontal="right" vertical="center" wrapText="1" shrinkToFit="1"/>
    </xf>
    <xf numFmtId="0" fontId="12" fillId="0" borderId="0" xfId="0" applyFont="1" applyFill="1" applyAlignment="1">
      <alignment horizontal="right" wrapText="1" shrinkToFit="1"/>
    </xf>
    <xf numFmtId="168" fontId="3" fillId="3" borderId="0" xfId="0" applyNumberFormat="1" applyFont="1" applyFill="1" applyAlignment="1">
      <alignment horizontal="right" wrapText="1" shrinkToFit="1"/>
    </xf>
    <xf numFmtId="0" fontId="3" fillId="6" borderId="0" xfId="0" applyFont="1" applyFill="1" applyAlignment="1">
      <alignment horizontal="right" wrapText="1" shrinkToFit="1"/>
    </xf>
    <xf numFmtId="43" fontId="3" fillId="3" borderId="0" xfId="1" applyFont="1" applyFill="1" applyAlignment="1">
      <alignment horizontal="right" wrapText="1" shrinkToFit="1"/>
    </xf>
    <xf numFmtId="166" fontId="3" fillId="4" borderId="0" xfId="0" applyNumberFormat="1" applyFont="1" applyFill="1" applyAlignment="1">
      <alignment vertical="center" wrapText="1" shrinkToFit="1"/>
    </xf>
    <xf numFmtId="0" fontId="13" fillId="6" borderId="4" xfId="3" applyFont="1" applyFill="1" applyBorder="1" applyAlignment="1">
      <alignment vertical="center" wrapText="1"/>
    </xf>
    <xf numFmtId="0" fontId="3" fillId="3" borderId="0" xfId="0" applyFont="1" applyFill="1" applyAlignment="1">
      <alignment horizontal="left" wrapText="1" indent="1"/>
    </xf>
    <xf numFmtId="166" fontId="12" fillId="6" borderId="9" xfId="1" applyNumberFormat="1" applyFont="1" applyFill="1" applyBorder="1" applyAlignment="1">
      <alignment horizontal="right" vertical="center" wrapText="1" shrinkToFit="1"/>
    </xf>
    <xf numFmtId="169" fontId="25" fillId="6" borderId="9" xfId="2" quotePrefix="1" applyNumberFormat="1" applyFont="1" applyFill="1" applyBorder="1" applyAlignment="1">
      <alignment horizontal="right" vertical="center" wrapText="1" shrinkToFit="1"/>
    </xf>
    <xf numFmtId="167" fontId="3" fillId="6" borderId="9" xfId="1" applyNumberFormat="1" applyFont="1" applyFill="1" applyBorder="1" applyAlignment="1">
      <alignment horizontal="right" vertical="center" wrapText="1" shrinkToFit="1"/>
    </xf>
    <xf numFmtId="9" fontId="25" fillId="6" borderId="9" xfId="2" quotePrefix="1" applyFont="1" applyFill="1" applyBorder="1" applyAlignment="1">
      <alignment horizontal="right" vertical="center" wrapText="1" shrinkToFit="1"/>
    </xf>
    <xf numFmtId="0" fontId="3" fillId="4" borderId="0" xfId="0" applyFont="1" applyFill="1" applyBorder="1" applyAlignment="1">
      <alignment horizontal="left" vertical="center" indent="1"/>
    </xf>
    <xf numFmtId="169" fontId="3" fillId="3" borderId="0" xfId="2" applyNumberFormat="1" applyFont="1" applyFill="1" applyBorder="1" applyAlignment="1">
      <alignment horizontal="right" wrapText="1" shrinkToFit="1"/>
    </xf>
    <xf numFmtId="0" fontId="3" fillId="6" borderId="5" xfId="0" applyFont="1" applyFill="1" applyBorder="1" applyAlignment="1">
      <alignment horizontal="left" vertical="center" indent="1"/>
    </xf>
    <xf numFmtId="0" fontId="3" fillId="4" borderId="5" xfId="0" applyFont="1" applyFill="1" applyBorder="1" applyAlignment="1">
      <alignment vertical="center" wrapText="1"/>
    </xf>
    <xf numFmtId="169" fontId="3" fillId="6" borderId="5" xfId="2" applyNumberFormat="1" applyFont="1" applyFill="1" applyBorder="1" applyAlignment="1">
      <alignment horizontal="right" wrapText="1" shrinkToFit="1"/>
    </xf>
    <xf numFmtId="166" fontId="3" fillId="3" borderId="0" xfId="0" applyNumberFormat="1" applyFont="1" applyFill="1" applyAlignment="1">
      <alignment vertical="center"/>
    </xf>
    <xf numFmtId="166" fontId="12" fillId="0" borderId="2" xfId="1" applyNumberFormat="1" applyFont="1" applyBorder="1" applyAlignment="1">
      <alignment horizontal="right" vertical="center" wrapText="1" shrinkToFit="1"/>
    </xf>
    <xf numFmtId="168" fontId="12" fillId="3" borderId="0" xfId="0" applyNumberFormat="1" applyFont="1" applyFill="1" applyAlignment="1">
      <alignment horizontal="right" vertical="center" wrapText="1" shrinkToFit="1"/>
    </xf>
    <xf numFmtId="0" fontId="18" fillId="4" borderId="0" xfId="3" applyFont="1" applyFill="1" applyAlignment="1">
      <alignment horizontal="left" wrapText="1"/>
    </xf>
    <xf numFmtId="0" fontId="1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17" fontId="11" fillId="4" borderId="2" xfId="0" quotePrefix="1" applyNumberFormat="1" applyFont="1" applyFill="1" applyBorder="1" applyAlignment="1">
      <alignment horizontal="center" wrapText="1" shrinkToFit="1"/>
    </xf>
    <xf numFmtId="17" fontId="11" fillId="4" borderId="2" xfId="0" applyNumberFormat="1" applyFont="1" applyFill="1" applyBorder="1" applyAlignment="1">
      <alignment horizontal="center" wrapText="1" shrinkToFit="1"/>
    </xf>
    <xf numFmtId="0" fontId="18" fillId="4" borderId="0" xfId="3" applyFont="1" applyFill="1" applyAlignment="1">
      <alignment horizontal="left"/>
    </xf>
    <xf numFmtId="166" fontId="3" fillId="4" borderId="0" xfId="0" applyNumberFormat="1" applyFont="1" applyFill="1" applyAlignment="1">
      <alignment horizontal="center" vertical="center" wrapText="1" shrinkToFit="1"/>
    </xf>
    <xf numFmtId="0" fontId="5" fillId="5" borderId="0" xfId="0" applyFont="1" applyFill="1" applyAlignment="1">
      <alignment horizontal="center" vertical="center" wrapText="1" shrinkToFit="1"/>
    </xf>
    <xf numFmtId="0" fontId="20" fillId="4" borderId="0" xfId="4" applyFont="1" applyFill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 wrapText="1"/>
    </xf>
    <xf numFmtId="0" fontId="20" fillId="4" borderId="0" xfId="4" applyFont="1" applyFill="1" applyAlignment="1">
      <alignment horizontal="left" vertical="top" wrapText="1"/>
    </xf>
    <xf numFmtId="0" fontId="5" fillId="5" borderId="0" xfId="4" applyFont="1" applyFill="1" applyAlignment="1">
      <alignment horizontal="center" vertical="center" wrapText="1" shrinkToFit="1"/>
    </xf>
    <xf numFmtId="0" fontId="18" fillId="4" borderId="0" xfId="0" applyFont="1" applyFill="1" applyAlignment="1">
      <alignment horizontal="left" vertical="center" wrapText="1"/>
    </xf>
    <xf numFmtId="0" fontId="5" fillId="5" borderId="0" xfId="4" applyFont="1" applyFill="1" applyAlignment="1">
      <alignment horizontal="center" vertical="center" shrinkToFit="1"/>
    </xf>
    <xf numFmtId="0" fontId="18" fillId="4" borderId="0" xfId="4" applyFont="1" applyFill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 shrinkToFit="1"/>
    </xf>
    <xf numFmtId="0" fontId="19" fillId="4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5" borderId="0" xfId="3" applyFont="1" applyFill="1" applyAlignment="1">
      <alignment horizontal="center" vertical="center"/>
    </xf>
    <xf numFmtId="14" fontId="30" fillId="0" borderId="1" xfId="3" quotePrefix="1" applyNumberFormat="1" applyFont="1" applyBorder="1" applyAlignment="1">
      <alignment horizontal="center" vertical="center" wrapText="1" shrinkToFit="1"/>
    </xf>
    <xf numFmtId="14" fontId="30" fillId="0" borderId="1" xfId="3" applyNumberFormat="1" applyFont="1" applyBorder="1" applyAlignment="1">
      <alignment horizontal="center" vertical="center" wrapText="1" shrinkToFit="1"/>
    </xf>
    <xf numFmtId="0" fontId="3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3" fillId="0" borderId="0" xfId="0" applyFont="1" applyFill="1"/>
    <xf numFmtId="0" fontId="23" fillId="0" borderId="0" xfId="0" applyFont="1" applyFill="1" applyAlignment="1">
      <alignment horizontal="right" vertical="center"/>
    </xf>
    <xf numFmtId="166" fontId="3" fillId="0" borderId="0" xfId="0" applyNumberFormat="1" applyFont="1" applyFill="1" applyAlignment="1">
      <alignment vertical="center"/>
    </xf>
  </cellXfs>
  <cellStyles count="8">
    <cellStyle name="Comma" xfId="1" builtinId="3"/>
    <cellStyle name="Comma_IV-trim  2002" xfId="5" xr:uid="{00000000-0005-0000-0000-000001000000}"/>
    <cellStyle name="Normal" xfId="0" builtinId="0"/>
    <cellStyle name="Normal 2" xfId="3" xr:uid="{00000000-0005-0000-0000-000003000000}"/>
    <cellStyle name="Normal 3" xfId="6" xr:uid="{00000000-0005-0000-0000-000004000000}"/>
    <cellStyle name="Normal_IV-trim  2002" xfId="4" xr:uid="{00000000-0005-0000-0000-000006000000}"/>
    <cellStyle name="Percent" xfId="2" builtinId="5"/>
    <cellStyle name="Percent 2" xfId="7" xr:uid="{00000000-0005-0000-0000-000008000000}"/>
  </cellStyles>
  <dxfs count="0"/>
  <tableStyles count="0" defaultTableStyle="TableStyleMedium2" defaultPivotStyle="PivotStyleLight16"/>
  <colors>
    <mruColors>
      <color rgb="FFE8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200025</xdr:rowOff>
    </xdr:from>
    <xdr:to>
      <xdr:col>18</xdr:col>
      <xdr:colOff>0</xdr:colOff>
      <xdr:row>2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2</xdr:row>
      <xdr:rowOff>0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200025</xdr:rowOff>
    </xdr:from>
    <xdr:to>
      <xdr:col>18</xdr:col>
      <xdr:colOff>0</xdr:colOff>
      <xdr:row>2</xdr:row>
      <xdr:rowOff>0</xdr:rowOff>
    </xdr:to>
    <xdr:pic>
      <xdr:nvPicPr>
        <xdr:cNvPr id="8" name="Picture 1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9" name="Picture 1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10" name="Picture 1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2</xdr:row>
      <xdr:rowOff>0</xdr:rowOff>
    </xdr:to>
    <xdr:pic>
      <xdr:nvPicPr>
        <xdr:cNvPr id="11" name="Picture 2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2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0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34</xdr:row>
          <xdr:rowOff>0</xdr:rowOff>
        </xdr:from>
        <xdr:to>
          <xdr:col>4</xdr:col>
          <xdr:colOff>0</xdr:colOff>
          <xdr:row>34</xdr:row>
          <xdr:rowOff>50800</xdr:rowOff>
        </xdr:to>
        <xdr:sp macro="" textlink="">
          <xdr:nvSpPr>
            <xdr:cNvPr id="27650" name="Object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3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33</xdr:row>
          <xdr:rowOff>0</xdr:rowOff>
        </xdr:from>
        <xdr:to>
          <xdr:col>4</xdr:col>
          <xdr:colOff>0</xdr:colOff>
          <xdr:row>33</xdr:row>
          <xdr:rowOff>50800</xdr:rowOff>
        </xdr:to>
        <xdr:sp macro="" textlink="">
          <xdr:nvSpPr>
            <xdr:cNvPr id="27651" name="Object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3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18</xdr:row>
          <xdr:rowOff>0</xdr:rowOff>
        </xdr:from>
        <xdr:to>
          <xdr:col>4</xdr:col>
          <xdr:colOff>0</xdr:colOff>
          <xdr:row>18</xdr:row>
          <xdr:rowOff>50800</xdr:rowOff>
        </xdr:to>
        <xdr:sp macro="" textlink="">
          <xdr:nvSpPr>
            <xdr:cNvPr id="47105" name="Object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08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25</xdr:row>
          <xdr:rowOff>0</xdr:rowOff>
        </xdr:from>
        <xdr:to>
          <xdr:col>4</xdr:col>
          <xdr:colOff>0</xdr:colOff>
          <xdr:row>25</xdr:row>
          <xdr:rowOff>50800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oleObject" Target="../embeddings/oleObject3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9.bin"/><Relationship Id="rId6" Type="http://schemas.openxmlformats.org/officeDocument/2006/relationships/image" Target="../media/image2.emf"/><Relationship Id="rId5" Type="http://schemas.openxmlformats.org/officeDocument/2006/relationships/oleObject" Target="../embeddings/oleObject5.bin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7"/>
  <sheetViews>
    <sheetView showGridLines="0" tabSelected="1" zoomScaleNormal="100" zoomScaleSheetLayoutView="110" workbookViewId="0">
      <selection sqref="A1:O1"/>
    </sheetView>
  </sheetViews>
  <sheetFormatPr defaultColWidth="9.81640625" defaultRowHeight="10.5" x14ac:dyDescent="0.25"/>
  <cols>
    <col min="1" max="1" width="42.7265625" style="46" customWidth="1"/>
    <col min="2" max="2" width="2.7265625" style="74" customWidth="1"/>
    <col min="3" max="7" width="7.7265625" style="74" customWidth="1"/>
    <col min="8" max="8" width="7.7265625" style="161" customWidth="1"/>
    <col min="9" max="9" width="2.7265625" style="74" customWidth="1"/>
    <col min="10" max="11" width="7.7265625" style="74" customWidth="1"/>
    <col min="12" max="12" width="7.7265625" style="157" customWidth="1"/>
    <col min="13" max="15" width="7.7265625" style="74" customWidth="1"/>
    <col min="16" max="16384" width="9.81640625" style="514"/>
  </cols>
  <sheetData>
    <row r="1" spans="1:16" ht="11.15" customHeight="1" x14ac:dyDescent="0.25">
      <c r="A1" s="489" t="s">
        <v>0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</row>
    <row r="2" spans="1:16" ht="11.15" customHeight="1" x14ac:dyDescent="0.25">
      <c r="A2" s="490" t="s">
        <v>54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</row>
    <row r="3" spans="1:16" ht="11.15" customHeight="1" x14ac:dyDescent="0.25">
      <c r="A3" s="491" t="s">
        <v>6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</row>
    <row r="4" spans="1:16" ht="11.15" customHeight="1" x14ac:dyDescent="0.25">
      <c r="A4" s="68"/>
      <c r="B4" s="69"/>
      <c r="C4" s="69"/>
      <c r="D4" s="69"/>
      <c r="E4" s="69"/>
      <c r="F4" s="69"/>
      <c r="G4" s="69"/>
      <c r="H4" s="70"/>
      <c r="I4" s="69"/>
      <c r="J4" s="69"/>
      <c r="K4" s="71"/>
      <c r="L4" s="72"/>
      <c r="M4" s="73"/>
      <c r="O4" s="69"/>
    </row>
    <row r="5" spans="1:16" ht="15" customHeight="1" x14ac:dyDescent="0.25">
      <c r="A5" s="75"/>
      <c r="B5" s="76"/>
      <c r="C5" s="496" t="s">
        <v>142</v>
      </c>
      <c r="D5" s="496"/>
      <c r="E5" s="496"/>
      <c r="F5" s="496"/>
      <c r="G5" s="496"/>
      <c r="H5" s="496"/>
      <c r="I5" s="77"/>
      <c r="J5" s="496" t="s">
        <v>143</v>
      </c>
      <c r="K5" s="496"/>
      <c r="L5" s="496"/>
      <c r="M5" s="496"/>
      <c r="N5" s="496"/>
      <c r="O5" s="496"/>
    </row>
    <row r="6" spans="1:16" s="515" customFormat="1" ht="15" customHeight="1" x14ac:dyDescent="0.25">
      <c r="A6" s="78"/>
      <c r="B6" s="79"/>
      <c r="C6" s="80">
        <v>2021</v>
      </c>
      <c r="D6" s="80" t="s">
        <v>55</v>
      </c>
      <c r="E6" s="80">
        <v>2020</v>
      </c>
      <c r="F6" s="80" t="s">
        <v>55</v>
      </c>
      <c r="G6" s="80" t="s">
        <v>56</v>
      </c>
      <c r="H6" s="80" t="s">
        <v>5</v>
      </c>
      <c r="I6" s="80"/>
      <c r="J6" s="80">
        <v>2021</v>
      </c>
      <c r="K6" s="80" t="s">
        <v>55</v>
      </c>
      <c r="L6" s="80">
        <v>2020</v>
      </c>
      <c r="M6" s="80" t="s">
        <v>55</v>
      </c>
      <c r="N6" s="80" t="s">
        <v>56</v>
      </c>
      <c r="O6" s="80" t="s">
        <v>5</v>
      </c>
    </row>
    <row r="7" spans="1:16" ht="13" customHeight="1" x14ac:dyDescent="0.25">
      <c r="A7" s="81" t="s">
        <v>57</v>
      </c>
      <c r="B7" s="82"/>
      <c r="C7" s="83">
        <v>151542</v>
      </c>
      <c r="D7" s="84">
        <v>100</v>
      </c>
      <c r="E7" s="83">
        <v>130329</v>
      </c>
      <c r="F7" s="84">
        <v>100</v>
      </c>
      <c r="G7" s="84">
        <v>16.276500241696024</v>
      </c>
      <c r="H7" s="85">
        <v>12.93876957545903</v>
      </c>
      <c r="I7" s="86"/>
      <c r="J7" s="83">
        <v>556261</v>
      </c>
      <c r="K7" s="84">
        <v>100</v>
      </c>
      <c r="L7" s="83">
        <v>492966</v>
      </c>
      <c r="M7" s="84">
        <v>100</v>
      </c>
      <c r="N7" s="84">
        <v>12.839627885087413</v>
      </c>
      <c r="O7" s="85">
        <v>9.4439906606134993</v>
      </c>
    </row>
    <row r="8" spans="1:16" ht="13" customHeight="1" x14ac:dyDescent="0.25">
      <c r="A8" s="87" t="s">
        <v>58</v>
      </c>
      <c r="B8" s="82"/>
      <c r="C8" s="28">
        <v>91630</v>
      </c>
      <c r="D8" s="88">
        <v>60.5</v>
      </c>
      <c r="E8" s="28">
        <v>78312</v>
      </c>
      <c r="F8" s="88">
        <v>60.1</v>
      </c>
      <c r="G8" s="88">
        <v>17.006333639799777</v>
      </c>
      <c r="H8" s="88"/>
      <c r="I8" s="86"/>
      <c r="J8" s="28">
        <v>342548</v>
      </c>
      <c r="K8" s="88">
        <v>61.6</v>
      </c>
      <c r="L8" s="28">
        <v>303313</v>
      </c>
      <c r="M8" s="88">
        <v>61.5</v>
      </c>
      <c r="N8" s="88">
        <v>12.935482488386585</v>
      </c>
      <c r="O8" s="88"/>
    </row>
    <row r="9" spans="1:16" ht="13" customHeight="1" x14ac:dyDescent="0.25">
      <c r="A9" s="89" t="s">
        <v>59</v>
      </c>
      <c r="B9" s="82"/>
      <c r="C9" s="90">
        <v>59912</v>
      </c>
      <c r="D9" s="91">
        <v>39.5</v>
      </c>
      <c r="E9" s="90">
        <v>52017</v>
      </c>
      <c r="F9" s="91">
        <v>39.9</v>
      </c>
      <c r="G9" s="91">
        <v>15.177730357383169</v>
      </c>
      <c r="H9" s="92"/>
      <c r="I9" s="86"/>
      <c r="J9" s="90">
        <v>213713</v>
      </c>
      <c r="K9" s="91">
        <v>38.4</v>
      </c>
      <c r="L9" s="90">
        <v>189653</v>
      </c>
      <c r="M9" s="91">
        <v>38.5</v>
      </c>
      <c r="N9" s="91">
        <v>12.686327134292629</v>
      </c>
      <c r="O9" s="93"/>
    </row>
    <row r="10" spans="1:16" ht="13" customHeight="1" x14ac:dyDescent="0.25">
      <c r="A10" s="94" t="s">
        <v>60</v>
      </c>
      <c r="B10" s="95"/>
      <c r="C10" s="96">
        <v>7876</v>
      </c>
      <c r="D10" s="97">
        <v>5.2</v>
      </c>
      <c r="E10" s="96">
        <v>6836</v>
      </c>
      <c r="F10" s="97">
        <v>5.2</v>
      </c>
      <c r="G10" s="97">
        <v>15.213575190169681</v>
      </c>
      <c r="H10" s="97"/>
      <c r="I10" s="86"/>
      <c r="J10" s="96">
        <v>27219</v>
      </c>
      <c r="K10" s="97">
        <v>4.9000000000000004</v>
      </c>
      <c r="L10" s="96">
        <v>22988</v>
      </c>
      <c r="M10" s="97">
        <v>4.7</v>
      </c>
      <c r="N10" s="97">
        <v>18.40525491560814</v>
      </c>
      <c r="O10" s="97"/>
    </row>
    <row r="11" spans="1:16" ht="13" customHeight="1" x14ac:dyDescent="0.25">
      <c r="A11" s="98" t="s">
        <v>61</v>
      </c>
      <c r="B11" s="95"/>
      <c r="C11" s="83">
        <v>36499</v>
      </c>
      <c r="D11" s="84">
        <v>24.099999999999998</v>
      </c>
      <c r="E11" s="83">
        <v>31412</v>
      </c>
      <c r="F11" s="84">
        <v>24.099999999999994</v>
      </c>
      <c r="G11" s="84">
        <v>16.194447981663053</v>
      </c>
      <c r="H11" s="85"/>
      <c r="I11" s="86"/>
      <c r="J11" s="83">
        <v>134079</v>
      </c>
      <c r="K11" s="84">
        <v>24.099999999999998</v>
      </c>
      <c r="L11" s="83">
        <v>123405</v>
      </c>
      <c r="M11" s="84">
        <v>25</v>
      </c>
      <c r="N11" s="84">
        <v>8.6495684939832174</v>
      </c>
      <c r="O11" s="99"/>
    </row>
    <row r="12" spans="1:16" ht="13" customHeight="1" x14ac:dyDescent="0.25">
      <c r="A12" s="87" t="s">
        <v>62</v>
      </c>
      <c r="C12" s="28">
        <v>28</v>
      </c>
      <c r="D12" s="88">
        <v>0</v>
      </c>
      <c r="E12" s="28">
        <v>624</v>
      </c>
      <c r="F12" s="88">
        <v>0.5</v>
      </c>
      <c r="G12" s="88">
        <v>-95.512820512820511</v>
      </c>
      <c r="H12" s="88"/>
      <c r="I12" s="86"/>
      <c r="J12" s="28">
        <v>422</v>
      </c>
      <c r="K12" s="88">
        <v>0.1</v>
      </c>
      <c r="L12" s="28">
        <v>1757</v>
      </c>
      <c r="M12" s="88">
        <v>0.4</v>
      </c>
      <c r="N12" s="88">
        <v>-75.981787137165625</v>
      </c>
      <c r="O12" s="88"/>
    </row>
    <row r="13" spans="1:16" ht="13" customHeight="1" x14ac:dyDescent="0.25">
      <c r="A13" s="102" t="s">
        <v>63</v>
      </c>
      <c r="B13" s="103"/>
      <c r="C13" s="90">
        <v>15509</v>
      </c>
      <c r="D13" s="91">
        <v>10.199999999999999</v>
      </c>
      <c r="E13" s="90">
        <v>13145</v>
      </c>
      <c r="F13" s="91">
        <v>10.1</v>
      </c>
      <c r="G13" s="91">
        <v>17.984024343856973</v>
      </c>
      <c r="H13" s="92">
        <v>16.966877139596814</v>
      </c>
      <c r="I13" s="101"/>
      <c r="J13" s="90">
        <v>51993</v>
      </c>
      <c r="K13" s="91">
        <v>9.3000000000000007</v>
      </c>
      <c r="L13" s="90">
        <v>41503</v>
      </c>
      <c r="M13" s="91">
        <v>8.4</v>
      </c>
      <c r="N13" s="91">
        <v>25.275281304965901</v>
      </c>
      <c r="O13" s="92">
        <v>23.690856082692811</v>
      </c>
    </row>
    <row r="14" spans="1:16" ht="13" customHeight="1" x14ac:dyDescent="0.25">
      <c r="A14" s="105" t="s">
        <v>64</v>
      </c>
      <c r="B14" s="82"/>
      <c r="C14" s="106">
        <v>341</v>
      </c>
      <c r="D14" s="107"/>
      <c r="E14" s="106">
        <v>-1997</v>
      </c>
      <c r="F14" s="108"/>
      <c r="G14" s="108">
        <v>-117.0756134201302</v>
      </c>
      <c r="H14" s="108"/>
      <c r="I14" s="101"/>
      <c r="J14" s="106">
        <v>-2667</v>
      </c>
      <c r="K14" s="107"/>
      <c r="L14" s="106">
        <v>7656</v>
      </c>
      <c r="M14" s="108"/>
      <c r="N14" s="108">
        <v>-134.83542319749216</v>
      </c>
      <c r="O14" s="108"/>
    </row>
    <row r="15" spans="1:16" ht="13" customHeight="1" x14ac:dyDescent="0.25">
      <c r="A15" s="109" t="s">
        <v>65</v>
      </c>
      <c r="B15" s="95"/>
      <c r="C15" s="83">
        <v>4186</v>
      </c>
      <c r="D15" s="110"/>
      <c r="E15" s="83">
        <v>5005</v>
      </c>
      <c r="F15" s="84"/>
      <c r="G15" s="84">
        <v>-16.36363636363637</v>
      </c>
      <c r="H15" s="85"/>
      <c r="I15" s="86"/>
      <c r="J15" s="83">
        <v>16938</v>
      </c>
      <c r="K15" s="110"/>
      <c r="L15" s="83">
        <v>17516</v>
      </c>
      <c r="M15" s="84"/>
      <c r="N15" s="84">
        <v>-3.2998401461520888</v>
      </c>
      <c r="O15" s="99"/>
      <c r="P15" s="516"/>
    </row>
    <row r="16" spans="1:16" ht="13" customHeight="1" x14ac:dyDescent="0.25">
      <c r="A16" s="111" t="s">
        <v>66</v>
      </c>
      <c r="B16" s="95"/>
      <c r="C16" s="96">
        <v>583</v>
      </c>
      <c r="D16" s="112"/>
      <c r="E16" s="96">
        <v>261</v>
      </c>
      <c r="F16" s="97"/>
      <c r="G16" s="97">
        <v>123.37164750957857</v>
      </c>
      <c r="H16" s="97"/>
      <c r="I16" s="86"/>
      <c r="J16" s="96">
        <v>1464</v>
      </c>
      <c r="K16" s="112"/>
      <c r="L16" s="96">
        <v>2100</v>
      </c>
      <c r="M16" s="97"/>
      <c r="N16" s="97">
        <v>-30.285714285714281</v>
      </c>
      <c r="O16" s="97"/>
    </row>
    <row r="17" spans="1:16" ht="13" customHeight="1" x14ac:dyDescent="0.25">
      <c r="A17" s="109" t="s">
        <v>67</v>
      </c>
      <c r="B17" s="95"/>
      <c r="C17" s="83">
        <v>3603</v>
      </c>
      <c r="D17" s="86"/>
      <c r="E17" s="83">
        <v>4744</v>
      </c>
      <c r="F17" s="84"/>
      <c r="G17" s="84">
        <v>-24.051433389544684</v>
      </c>
      <c r="H17" s="85"/>
      <c r="I17" s="86"/>
      <c r="J17" s="83">
        <v>15474</v>
      </c>
      <c r="K17" s="86"/>
      <c r="L17" s="83">
        <v>15416</v>
      </c>
      <c r="M17" s="84"/>
      <c r="N17" s="84">
        <v>0.37623248572911105</v>
      </c>
      <c r="O17" s="99"/>
    </row>
    <row r="18" spans="1:16" ht="13" customHeight="1" x14ac:dyDescent="0.25">
      <c r="A18" s="111" t="s">
        <v>68</v>
      </c>
      <c r="B18" s="95"/>
      <c r="C18" s="96">
        <v>-779</v>
      </c>
      <c r="D18" s="112"/>
      <c r="E18" s="96">
        <v>4934</v>
      </c>
      <c r="F18" s="97"/>
      <c r="G18" s="97">
        <v>-115.78840697203081</v>
      </c>
      <c r="H18" s="97"/>
      <c r="I18" s="86"/>
      <c r="J18" s="96">
        <v>-1314</v>
      </c>
      <c r="K18" s="112"/>
      <c r="L18" s="96">
        <v>-385</v>
      </c>
      <c r="M18" s="97"/>
      <c r="N18" s="97" t="s">
        <v>152</v>
      </c>
      <c r="O18" s="97"/>
      <c r="P18" s="516"/>
    </row>
    <row r="19" spans="1:16" ht="13" customHeight="1" x14ac:dyDescent="0.25">
      <c r="A19" s="113" t="s">
        <v>69</v>
      </c>
      <c r="B19" s="82"/>
      <c r="C19" s="114">
        <v>-389</v>
      </c>
      <c r="D19" s="115"/>
      <c r="E19" s="114">
        <v>113</v>
      </c>
      <c r="F19" s="116"/>
      <c r="G19" s="116" t="s">
        <v>152</v>
      </c>
      <c r="H19" s="117"/>
      <c r="I19" s="86"/>
      <c r="J19" s="114">
        <v>-776</v>
      </c>
      <c r="K19" s="115"/>
      <c r="L19" s="114">
        <v>-120</v>
      </c>
      <c r="M19" s="116"/>
      <c r="N19" s="116" t="s">
        <v>152</v>
      </c>
      <c r="O19" s="118"/>
    </row>
    <row r="20" spans="1:16" ht="13" customHeight="1" x14ac:dyDescent="0.25">
      <c r="A20" s="105" t="s">
        <v>70</v>
      </c>
      <c r="B20" s="103"/>
      <c r="C20" s="106">
        <v>2435</v>
      </c>
      <c r="D20" s="119"/>
      <c r="E20" s="106">
        <v>9791</v>
      </c>
      <c r="F20" s="108"/>
      <c r="G20" s="108">
        <v>-75.130221632111116</v>
      </c>
      <c r="H20" s="108"/>
      <c r="I20" s="101"/>
      <c r="J20" s="106">
        <v>13384</v>
      </c>
      <c r="K20" s="119"/>
      <c r="L20" s="106">
        <v>14911</v>
      </c>
      <c r="M20" s="108"/>
      <c r="N20" s="108">
        <v>-10.240761853665081</v>
      </c>
      <c r="O20" s="108"/>
    </row>
    <row r="21" spans="1:16" s="517" customFormat="1" ht="22.5" customHeight="1" x14ac:dyDescent="0.25">
      <c r="A21" s="120" t="s">
        <v>71</v>
      </c>
      <c r="B21" s="121"/>
      <c r="C21" s="83">
        <v>12733</v>
      </c>
      <c r="D21" s="452"/>
      <c r="E21" s="83">
        <v>5351</v>
      </c>
      <c r="F21" s="99"/>
      <c r="G21" s="84">
        <v>137.95552233227431</v>
      </c>
      <c r="H21" s="85"/>
      <c r="I21" s="101"/>
      <c r="J21" s="83">
        <v>41276</v>
      </c>
      <c r="K21" s="101"/>
      <c r="L21" s="83">
        <v>18936</v>
      </c>
      <c r="M21" s="99"/>
      <c r="N21" s="84">
        <v>117.97634136037178</v>
      </c>
      <c r="O21" s="99"/>
    </row>
    <row r="22" spans="1:16" ht="13" customHeight="1" x14ac:dyDescent="0.25">
      <c r="A22" s="100" t="s">
        <v>72</v>
      </c>
      <c r="B22" s="82"/>
      <c r="C22" s="96">
        <v>4094</v>
      </c>
      <c r="D22" s="127">
        <v>0.32152674153773658</v>
      </c>
      <c r="E22" s="96">
        <v>3154</v>
      </c>
      <c r="F22" s="127">
        <v>0.58942253784339371</v>
      </c>
      <c r="G22" s="97">
        <v>29.80342422320863</v>
      </c>
      <c r="H22" s="97"/>
      <c r="I22" s="101"/>
      <c r="J22" s="96">
        <v>14278</v>
      </c>
      <c r="K22" s="128">
        <v>0.34591530187033626</v>
      </c>
      <c r="L22" s="96">
        <v>14819</v>
      </c>
      <c r="M22" s="128">
        <v>0.78258343895226024</v>
      </c>
      <c r="N22" s="97">
        <v>-3.6507186719751616</v>
      </c>
      <c r="O22" s="97"/>
    </row>
    <row r="23" spans="1:16" ht="13" customHeight="1" x14ac:dyDescent="0.25">
      <c r="A23" s="129" t="s">
        <v>73</v>
      </c>
      <c r="B23" s="82"/>
      <c r="C23" s="114">
        <v>1461</v>
      </c>
      <c r="D23" s="130"/>
      <c r="E23" s="114">
        <v>-1467</v>
      </c>
      <c r="F23" s="116"/>
      <c r="G23" s="116">
        <v>-199.59100204498975</v>
      </c>
      <c r="H23" s="117"/>
      <c r="I23" s="101"/>
      <c r="J23" s="114">
        <v>10680</v>
      </c>
      <c r="K23" s="130"/>
      <c r="L23" s="114">
        <v>-361</v>
      </c>
      <c r="M23" s="116"/>
      <c r="N23" s="116" t="s">
        <v>152</v>
      </c>
      <c r="O23" s="118"/>
    </row>
    <row r="24" spans="1:16" ht="13" customHeight="1" x14ac:dyDescent="0.25">
      <c r="A24" s="399" t="s">
        <v>126</v>
      </c>
      <c r="B24" s="82"/>
      <c r="C24" s="476">
        <v>10100</v>
      </c>
      <c r="D24" s="477"/>
      <c r="E24" s="476">
        <v>730</v>
      </c>
      <c r="F24" s="477"/>
      <c r="G24" s="478" t="s">
        <v>152</v>
      </c>
      <c r="H24" s="478"/>
      <c r="I24" s="101"/>
      <c r="J24" s="476">
        <v>37678</v>
      </c>
      <c r="K24" s="479"/>
      <c r="L24" s="476">
        <v>3756</v>
      </c>
      <c r="M24" s="479"/>
      <c r="N24" s="478" t="s">
        <v>152</v>
      </c>
      <c r="O24" s="478"/>
    </row>
    <row r="25" spans="1:16" ht="13" hidden="1" customHeight="1" x14ac:dyDescent="0.25">
      <c r="A25" s="400" t="s">
        <v>74</v>
      </c>
      <c r="B25" s="103"/>
      <c r="C25" s="401">
        <v>0</v>
      </c>
      <c r="D25" s="402"/>
      <c r="E25" s="401">
        <v>0</v>
      </c>
      <c r="F25" s="118"/>
      <c r="G25" s="118">
        <v>-100</v>
      </c>
      <c r="H25" s="118"/>
      <c r="I25" s="101"/>
      <c r="J25" s="401">
        <v>0</v>
      </c>
      <c r="K25" s="402"/>
      <c r="L25" s="401">
        <v>0</v>
      </c>
      <c r="M25" s="118"/>
      <c r="N25" s="118">
        <v>-100</v>
      </c>
      <c r="O25" s="118"/>
    </row>
    <row r="26" spans="1:16" ht="13" hidden="1" customHeight="1" x14ac:dyDescent="0.25">
      <c r="A26" s="399" t="s">
        <v>75</v>
      </c>
      <c r="B26" s="82"/>
      <c r="C26" s="106">
        <v>10100</v>
      </c>
      <c r="D26" s="119"/>
      <c r="E26" s="106">
        <v>730</v>
      </c>
      <c r="F26" s="108"/>
      <c r="G26" s="108" t="s">
        <v>152</v>
      </c>
      <c r="H26" s="108"/>
      <c r="I26" s="101"/>
      <c r="J26" s="106">
        <v>37678</v>
      </c>
      <c r="K26" s="119"/>
      <c r="L26" s="106">
        <v>3756</v>
      </c>
      <c r="M26" s="108"/>
      <c r="N26" s="108" t="s">
        <v>152</v>
      </c>
      <c r="O26" s="108"/>
    </row>
    <row r="27" spans="1:16" ht="13" customHeight="1" x14ac:dyDescent="0.25">
      <c r="A27" s="404" t="s">
        <v>76</v>
      </c>
      <c r="B27" s="103"/>
      <c r="C27" s="27">
        <v>6717</v>
      </c>
      <c r="D27" s="406"/>
      <c r="E27" s="27">
        <v>-1245</v>
      </c>
      <c r="F27" s="405"/>
      <c r="G27" s="99" t="s">
        <v>152</v>
      </c>
      <c r="H27" s="99"/>
      <c r="I27" s="101"/>
      <c r="J27" s="27">
        <v>28495</v>
      </c>
      <c r="K27" s="406"/>
      <c r="L27" s="27">
        <v>-1930</v>
      </c>
      <c r="M27" s="406"/>
      <c r="N27" s="99" t="s">
        <v>152</v>
      </c>
      <c r="O27" s="99"/>
    </row>
    <row r="28" spans="1:16" ht="13" customHeight="1" thickBot="1" x14ac:dyDescent="0.3">
      <c r="A28" s="131" t="s">
        <v>77</v>
      </c>
      <c r="B28" s="403"/>
      <c r="C28" s="407">
        <v>3383</v>
      </c>
      <c r="D28" s="408"/>
      <c r="E28" s="407">
        <v>1975</v>
      </c>
      <c r="F28" s="132"/>
      <c r="G28" s="132">
        <v>71.291139240506311</v>
      </c>
      <c r="H28" s="132"/>
      <c r="I28" s="101"/>
      <c r="J28" s="407">
        <v>9183</v>
      </c>
      <c r="K28" s="408"/>
      <c r="L28" s="407">
        <v>5686</v>
      </c>
      <c r="M28" s="132"/>
      <c r="N28" s="132">
        <v>61.50193457615196</v>
      </c>
      <c r="O28" s="132"/>
    </row>
    <row r="29" spans="1:16" ht="13" customHeight="1" x14ac:dyDescent="0.25">
      <c r="A29" s="81"/>
      <c r="B29" s="82"/>
      <c r="C29" s="133"/>
      <c r="D29" s="134"/>
      <c r="E29" s="133"/>
      <c r="F29" s="135"/>
      <c r="G29" s="135"/>
      <c r="H29" s="136"/>
      <c r="I29" s="135"/>
      <c r="J29" s="133"/>
      <c r="K29" s="134"/>
      <c r="L29" s="137"/>
      <c r="M29" s="135"/>
      <c r="O29" s="138"/>
    </row>
    <row r="30" spans="1:16" ht="13" customHeight="1" x14ac:dyDescent="0.25">
      <c r="A30" s="139" t="s">
        <v>78</v>
      </c>
      <c r="C30" s="80">
        <v>2021</v>
      </c>
      <c r="D30" s="80" t="s">
        <v>4</v>
      </c>
      <c r="E30" s="80">
        <v>2020</v>
      </c>
      <c r="F30" s="80" t="s">
        <v>4</v>
      </c>
      <c r="G30" s="80" t="s">
        <v>2</v>
      </c>
      <c r="H30" s="80" t="s">
        <v>5</v>
      </c>
      <c r="I30" s="140"/>
      <c r="J30" s="80">
        <v>2021</v>
      </c>
      <c r="K30" s="80" t="s">
        <v>4</v>
      </c>
      <c r="L30" s="80">
        <v>2020</v>
      </c>
      <c r="M30" s="80" t="s">
        <v>4</v>
      </c>
      <c r="N30" s="80" t="s">
        <v>2</v>
      </c>
      <c r="O30" s="80" t="s">
        <v>5</v>
      </c>
    </row>
    <row r="31" spans="1:16" ht="13" customHeight="1" x14ac:dyDescent="0.25">
      <c r="A31" s="141" t="s">
        <v>79</v>
      </c>
      <c r="B31" s="82"/>
      <c r="C31" s="114">
        <v>15509</v>
      </c>
      <c r="D31" s="142">
        <v>10.199999999999999</v>
      </c>
      <c r="E31" s="114">
        <v>13145</v>
      </c>
      <c r="F31" s="142">
        <v>10.1</v>
      </c>
      <c r="G31" s="117">
        <v>17.984024343856973</v>
      </c>
      <c r="H31" s="117">
        <v>16.966877139596814</v>
      </c>
      <c r="I31" s="101"/>
      <c r="J31" s="114">
        <v>51993</v>
      </c>
      <c r="K31" s="142">
        <v>9.3000000000000007</v>
      </c>
      <c r="L31" s="114">
        <v>41503</v>
      </c>
      <c r="M31" s="142">
        <v>8.4</v>
      </c>
      <c r="N31" s="117">
        <v>25.275281304965901</v>
      </c>
      <c r="O31" s="117">
        <v>23.690856082692811</v>
      </c>
    </row>
    <row r="32" spans="1:16" ht="13" customHeight="1" x14ac:dyDescent="0.25">
      <c r="A32" s="143" t="s">
        <v>80</v>
      </c>
      <c r="C32" s="96">
        <v>6542</v>
      </c>
      <c r="D32" s="144">
        <v>4.3</v>
      </c>
      <c r="E32" s="96">
        <v>6279</v>
      </c>
      <c r="F32" s="144">
        <v>4.8</v>
      </c>
      <c r="G32" s="97">
        <v>4.188565058130278</v>
      </c>
      <c r="H32" s="145"/>
      <c r="I32" s="101"/>
      <c r="J32" s="96">
        <v>25294</v>
      </c>
      <c r="K32" s="144">
        <v>4.5</v>
      </c>
      <c r="L32" s="96">
        <v>25006</v>
      </c>
      <c r="M32" s="144">
        <v>5.0999999999999996</v>
      </c>
      <c r="N32" s="97">
        <v>1.1517235863392816</v>
      </c>
      <c r="O32" s="145"/>
    </row>
    <row r="33" spans="1:15" ht="13" customHeight="1" x14ac:dyDescent="0.25">
      <c r="A33" s="146" t="s">
        <v>81</v>
      </c>
      <c r="B33" s="82"/>
      <c r="C33" s="114">
        <v>1395</v>
      </c>
      <c r="D33" s="142">
        <v>1.0000000000000009</v>
      </c>
      <c r="E33" s="114">
        <v>1514</v>
      </c>
      <c r="F33" s="142">
        <v>1.200000000000002</v>
      </c>
      <c r="G33" s="117">
        <v>-7.8599735799207426</v>
      </c>
      <c r="H33" s="147"/>
      <c r="I33" s="101"/>
      <c r="J33" s="114">
        <v>5134</v>
      </c>
      <c r="K33" s="142">
        <v>1</v>
      </c>
      <c r="L33" s="114">
        <v>5463.5</v>
      </c>
      <c r="M33" s="142">
        <v>1.0999999999999996</v>
      </c>
      <c r="N33" s="117">
        <v>-6.0309325523931534</v>
      </c>
      <c r="O33" s="147"/>
    </row>
    <row r="34" spans="1:15" ht="13" customHeight="1" x14ac:dyDescent="0.25">
      <c r="A34" s="148" t="s">
        <v>82</v>
      </c>
      <c r="B34" s="82"/>
      <c r="C34" s="96">
        <v>23446</v>
      </c>
      <c r="D34" s="144">
        <v>15.5</v>
      </c>
      <c r="E34" s="96">
        <v>20938</v>
      </c>
      <c r="F34" s="144">
        <v>16.100000000000001</v>
      </c>
      <c r="G34" s="97">
        <v>11.978221415607981</v>
      </c>
      <c r="H34" s="97">
        <v>11.206032094755948</v>
      </c>
      <c r="I34" s="149"/>
      <c r="J34" s="96">
        <v>82422</v>
      </c>
      <c r="K34" s="144">
        <v>14.8</v>
      </c>
      <c r="L34" s="96">
        <v>71972.5</v>
      </c>
      <c r="M34" s="144">
        <v>14.6</v>
      </c>
      <c r="N34" s="97">
        <v>14.518739796450042</v>
      </c>
      <c r="O34" s="97">
        <v>13.048895064086974</v>
      </c>
    </row>
    <row r="35" spans="1:15" ht="13" customHeight="1" thickBot="1" x14ac:dyDescent="0.3">
      <c r="A35" s="150" t="s">
        <v>83</v>
      </c>
      <c r="B35" s="151"/>
      <c r="C35" s="448">
        <v>8826.777024962832</v>
      </c>
      <c r="D35" s="153"/>
      <c r="E35" s="448">
        <v>6376.5987058805849</v>
      </c>
      <c r="F35" s="154"/>
      <c r="G35" s="155">
        <v>38.424533706702604</v>
      </c>
      <c r="H35" s="156"/>
      <c r="I35" s="157"/>
      <c r="J35" s="448">
        <v>24055</v>
      </c>
      <c r="K35" s="151"/>
      <c r="L35" s="448">
        <v>20892.610684682528</v>
      </c>
      <c r="M35" s="158"/>
      <c r="N35" s="155">
        <v>15.136400917267778</v>
      </c>
      <c r="O35" s="156"/>
    </row>
    <row r="36" spans="1:15" ht="13" customHeight="1" x14ac:dyDescent="0.25">
      <c r="A36" s="159"/>
      <c r="B36" s="157"/>
      <c r="C36" s="101"/>
      <c r="D36" s="157"/>
      <c r="E36" s="86"/>
      <c r="F36" s="138"/>
      <c r="G36" s="84"/>
      <c r="H36" s="160"/>
      <c r="I36" s="157"/>
      <c r="J36" s="101"/>
      <c r="K36" s="157"/>
      <c r="L36" s="86"/>
      <c r="M36" s="138"/>
      <c r="N36" s="84"/>
      <c r="O36" s="160"/>
    </row>
    <row r="37" spans="1:15" ht="11.15" customHeight="1" x14ac:dyDescent="0.25">
      <c r="A37" s="497" t="s">
        <v>129</v>
      </c>
      <c r="B37" s="497"/>
      <c r="C37" s="497"/>
      <c r="D37" s="497"/>
      <c r="E37" s="497"/>
      <c r="F37" s="497"/>
      <c r="G37" s="497"/>
      <c r="H37" s="497"/>
      <c r="I37" s="497"/>
      <c r="J37" s="497"/>
      <c r="K37" s="497"/>
      <c r="L37" s="497"/>
      <c r="M37" s="497"/>
      <c r="N37" s="497"/>
      <c r="O37" s="497"/>
    </row>
    <row r="38" spans="1:15" s="517" customFormat="1" ht="10.5" customHeight="1" x14ac:dyDescent="0.25">
      <c r="A38" s="498" t="s">
        <v>84</v>
      </c>
      <c r="B38" s="498"/>
      <c r="C38" s="498"/>
      <c r="D38" s="498"/>
      <c r="E38" s="498"/>
      <c r="F38" s="498"/>
      <c r="G38" s="498"/>
      <c r="H38" s="498"/>
      <c r="I38" s="498"/>
      <c r="J38" s="498"/>
      <c r="K38" s="498"/>
      <c r="L38" s="498"/>
      <c r="M38" s="498"/>
      <c r="N38" s="498"/>
      <c r="O38" s="165"/>
    </row>
    <row r="39" spans="1:15" ht="11.15" customHeight="1" x14ac:dyDescent="0.25">
      <c r="A39" s="498" t="s">
        <v>85</v>
      </c>
      <c r="B39" s="498"/>
      <c r="C39" s="498"/>
      <c r="D39" s="498"/>
      <c r="E39" s="498"/>
      <c r="F39" s="498"/>
      <c r="G39" s="498"/>
      <c r="H39" s="498"/>
      <c r="I39" s="498"/>
      <c r="J39" s="498"/>
      <c r="K39" s="498"/>
      <c r="L39" s="498"/>
      <c r="M39" s="498"/>
      <c r="N39" s="498"/>
      <c r="O39" s="167"/>
    </row>
    <row r="40" spans="1:15" ht="11" customHeight="1" x14ac:dyDescent="0.25">
      <c r="A40" s="499" t="s">
        <v>127</v>
      </c>
      <c r="B40" s="498"/>
      <c r="C40" s="498"/>
      <c r="D40" s="498"/>
      <c r="E40" s="498"/>
      <c r="F40" s="498"/>
      <c r="G40" s="498"/>
      <c r="H40" s="498"/>
      <c r="I40" s="498"/>
      <c r="J40" s="498"/>
      <c r="K40" s="498"/>
      <c r="L40" s="498"/>
      <c r="M40" s="498"/>
      <c r="N40" s="498"/>
      <c r="O40" s="166"/>
    </row>
    <row r="41" spans="1:15" ht="11" customHeight="1" x14ac:dyDescent="0.25">
      <c r="A41" s="499" t="s">
        <v>151</v>
      </c>
      <c r="B41" s="498"/>
      <c r="C41" s="498"/>
      <c r="D41" s="498"/>
      <c r="E41" s="498"/>
      <c r="F41" s="498"/>
      <c r="G41" s="498"/>
      <c r="H41" s="498"/>
      <c r="I41" s="498"/>
      <c r="J41" s="498"/>
      <c r="K41" s="498"/>
      <c r="L41" s="498"/>
      <c r="M41" s="498"/>
      <c r="N41" s="498"/>
      <c r="O41" s="166"/>
    </row>
    <row r="42" spans="1:15" ht="11.15" customHeight="1" x14ac:dyDescent="0.25">
      <c r="A42" s="499"/>
      <c r="B42" s="499"/>
      <c r="C42" s="499"/>
      <c r="D42" s="499"/>
      <c r="E42" s="499"/>
      <c r="F42" s="499"/>
      <c r="G42" s="499"/>
      <c r="H42" s="499"/>
      <c r="I42" s="166"/>
      <c r="J42" s="168"/>
      <c r="K42" s="166"/>
      <c r="L42" s="167"/>
      <c r="M42" s="166"/>
      <c r="N42" s="166"/>
      <c r="O42" s="166"/>
    </row>
    <row r="43" spans="1:15" x14ac:dyDescent="0.25">
      <c r="C43" s="169"/>
      <c r="J43" s="170"/>
      <c r="K43" s="77"/>
    </row>
    <row r="45" spans="1:15" x14ac:dyDescent="0.25">
      <c r="J45" s="86"/>
    </row>
    <row r="46" spans="1:15" ht="11.25" customHeight="1" x14ac:dyDescent="0.25">
      <c r="I46" s="495"/>
      <c r="J46" s="495"/>
      <c r="K46" s="495"/>
      <c r="L46" s="495"/>
      <c r="M46" s="495"/>
      <c r="N46" s="473"/>
    </row>
    <row r="47" spans="1:15" x14ac:dyDescent="0.25">
      <c r="J47" s="409"/>
    </row>
  </sheetData>
  <mergeCells count="12">
    <mergeCell ref="I46:M46"/>
    <mergeCell ref="A1:O1"/>
    <mergeCell ref="A2:O2"/>
    <mergeCell ref="A3:O3"/>
    <mergeCell ref="C5:H5"/>
    <mergeCell ref="J5:O5"/>
    <mergeCell ref="A37:O37"/>
    <mergeCell ref="A38:N38"/>
    <mergeCell ref="A42:H42"/>
    <mergeCell ref="A39:N39"/>
    <mergeCell ref="A40:N40"/>
    <mergeCell ref="A41:N41"/>
  </mergeCells>
  <pageMargins left="0.19685039370078741" right="0.31496062992125984" top="0.78740157480314965" bottom="0.23622047244094491" header="0" footer="0"/>
  <pageSetup scale="73" orientation="portrait" r:id="rId1"/>
  <headerFooter alignWithMargins="0"/>
  <customProperties>
    <customPr name="SheetOptions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46"/>
  <sheetViews>
    <sheetView showGridLines="0" zoomScale="120" zoomScaleNormal="120" zoomScaleSheetLayoutView="150" workbookViewId="0">
      <selection sqref="A1:J1"/>
    </sheetView>
  </sheetViews>
  <sheetFormatPr defaultColWidth="9.81640625" defaultRowHeight="10.5" x14ac:dyDescent="0.25"/>
  <cols>
    <col min="1" max="1" width="25.7265625" style="256" customWidth="1"/>
    <col min="2" max="2" width="1.7265625" style="222" customWidth="1"/>
    <col min="3" max="4" width="11.1796875" style="225" customWidth="1"/>
    <col min="5" max="5" width="1.7265625" style="255" customWidth="1"/>
    <col min="6" max="7" width="11.1796875" style="225" customWidth="1"/>
    <col min="8" max="8" width="1.7265625" style="255" customWidth="1"/>
    <col min="9" max="10" width="11.1796875" style="225" customWidth="1"/>
    <col min="11" max="11" width="11.26953125" style="222" customWidth="1"/>
    <col min="12" max="12" width="13.7265625" style="217" customWidth="1"/>
    <col min="13" max="13" width="17.453125" style="222" customWidth="1"/>
    <col min="14" max="14" width="18" style="222" customWidth="1"/>
    <col min="15" max="15" width="13.1796875" style="222" customWidth="1"/>
    <col min="16" max="17" width="11.26953125" style="222" customWidth="1"/>
    <col min="18" max="18" width="19" style="222" customWidth="1"/>
    <col min="19" max="19" width="13.54296875" style="217" customWidth="1"/>
    <col min="20" max="16384" width="9.81640625" style="217"/>
  </cols>
  <sheetData>
    <row r="1" spans="1:21" ht="11.15" customHeight="1" x14ac:dyDescent="0.25">
      <c r="A1" s="509" t="s">
        <v>0</v>
      </c>
      <c r="B1" s="509"/>
      <c r="C1" s="509"/>
      <c r="D1" s="509"/>
      <c r="E1" s="509"/>
      <c r="F1" s="509"/>
      <c r="G1" s="509"/>
      <c r="H1" s="509"/>
      <c r="I1" s="509"/>
      <c r="J1" s="509"/>
      <c r="K1" s="214"/>
      <c r="L1" s="215"/>
      <c r="M1" s="215"/>
      <c r="N1" s="215"/>
      <c r="O1" s="215"/>
      <c r="P1" s="215"/>
      <c r="Q1" s="216"/>
      <c r="R1" s="217"/>
      <c r="S1" s="218"/>
      <c r="T1" s="218"/>
      <c r="U1" s="218"/>
    </row>
    <row r="2" spans="1:21" ht="11.15" customHeight="1" x14ac:dyDescent="0.25">
      <c r="A2" s="510" t="s">
        <v>86</v>
      </c>
      <c r="B2" s="510"/>
      <c r="C2" s="510"/>
      <c r="D2" s="510"/>
      <c r="E2" s="510"/>
      <c r="F2" s="510"/>
      <c r="G2" s="510"/>
      <c r="H2" s="510"/>
      <c r="I2" s="510"/>
      <c r="J2" s="510"/>
      <c r="K2" s="217"/>
      <c r="L2" s="219"/>
      <c r="M2" s="219"/>
      <c r="N2" s="219"/>
      <c r="O2" s="219"/>
      <c r="P2" s="219"/>
      <c r="Q2" s="214"/>
      <c r="R2" s="215"/>
      <c r="S2" s="220"/>
      <c r="T2" s="220"/>
      <c r="U2" s="220"/>
    </row>
    <row r="3" spans="1:21" ht="11.15" customHeight="1" x14ac:dyDescent="0.25">
      <c r="A3" s="221"/>
      <c r="B3" s="221"/>
      <c r="C3" s="221"/>
      <c r="D3" s="221"/>
      <c r="E3" s="221"/>
      <c r="F3" s="221"/>
      <c r="G3" s="221"/>
      <c r="H3" s="221"/>
      <c r="I3" s="221"/>
      <c r="J3" s="221"/>
    </row>
    <row r="4" spans="1:21" ht="15" customHeight="1" x14ac:dyDescent="0.25">
      <c r="A4" s="223"/>
      <c r="B4" s="223"/>
      <c r="C4" s="511" t="s">
        <v>87</v>
      </c>
      <c r="D4" s="511"/>
      <c r="E4" s="221"/>
      <c r="F4" s="511" t="s">
        <v>88</v>
      </c>
      <c r="G4" s="511"/>
      <c r="H4" s="511"/>
      <c r="I4" s="511"/>
      <c r="J4" s="511"/>
    </row>
    <row r="5" spans="1:21" ht="15" customHeight="1" x14ac:dyDescent="0.25">
      <c r="A5" s="221"/>
      <c r="B5" s="224"/>
      <c r="C5" s="430" t="s">
        <v>144</v>
      </c>
      <c r="D5" s="430" t="s">
        <v>157</v>
      </c>
      <c r="E5" s="226"/>
      <c r="F5" s="512" t="s">
        <v>145</v>
      </c>
      <c r="G5" s="513"/>
      <c r="H5" s="226"/>
      <c r="I5" s="513" t="s">
        <v>136</v>
      </c>
      <c r="J5" s="513"/>
    </row>
    <row r="6" spans="1:21" s="229" customFormat="1" ht="15" customHeight="1" x14ac:dyDescent="0.25">
      <c r="A6" s="227"/>
      <c r="B6" s="228"/>
      <c r="E6" s="230"/>
      <c r="F6" s="231" t="s">
        <v>93</v>
      </c>
      <c r="G6" s="231" t="s">
        <v>94</v>
      </c>
      <c r="H6" s="232"/>
      <c r="I6" s="231" t="s">
        <v>93</v>
      </c>
      <c r="J6" s="231" t="s">
        <v>94</v>
      </c>
      <c r="K6" s="227"/>
      <c r="M6" s="227"/>
      <c r="N6" s="227"/>
      <c r="O6" s="227"/>
      <c r="P6" s="227"/>
      <c r="Q6" s="227"/>
      <c r="R6" s="227"/>
    </row>
    <row r="7" spans="1:21" ht="13" customHeight="1" x14ac:dyDescent="0.25">
      <c r="A7" s="233" t="s">
        <v>90</v>
      </c>
      <c r="B7" s="234"/>
      <c r="C7" s="235">
        <v>2.4241030495752769E-2</v>
      </c>
      <c r="D7" s="235">
        <v>7.3551114676703611E-2</v>
      </c>
      <c r="E7" s="236"/>
      <c r="F7" s="149">
        <v>20.583500000000001</v>
      </c>
      <c r="G7" s="237">
        <f t="shared" ref="G7:G12" si="0">$F$7/F7</f>
        <v>1</v>
      </c>
      <c r="H7" s="238"/>
      <c r="I7" s="149">
        <v>19.948699999999999</v>
      </c>
      <c r="J7" s="237">
        <f t="shared" ref="J7:J12" si="1">$I$7/I7</f>
        <v>1</v>
      </c>
      <c r="K7" s="425"/>
    </row>
    <row r="8" spans="1:21" ht="13" customHeight="1" x14ac:dyDescent="0.25">
      <c r="A8" s="239" t="s">
        <v>9</v>
      </c>
      <c r="B8" s="234"/>
      <c r="C8" s="240">
        <v>1.5393367044167272E-2</v>
      </c>
      <c r="D8" s="240">
        <v>5.6219174258748561E-2</v>
      </c>
      <c r="E8" s="236"/>
      <c r="F8" s="241">
        <v>3981.16</v>
      </c>
      <c r="G8" s="242">
        <f t="shared" si="0"/>
        <v>5.1702267680776457E-3</v>
      </c>
      <c r="H8" s="238"/>
      <c r="I8" s="241">
        <v>3432.5</v>
      </c>
      <c r="J8" s="242">
        <f t="shared" si="1"/>
        <v>5.8117115804806989E-3</v>
      </c>
      <c r="K8" s="425"/>
    </row>
    <row r="9" spans="1:21" ht="13" customHeight="1" x14ac:dyDescent="0.25">
      <c r="A9" s="243" t="s">
        <v>91</v>
      </c>
      <c r="B9" s="234"/>
      <c r="C9" s="235">
        <v>3.7984953429124335E-2</v>
      </c>
      <c r="D9" s="235">
        <v>0.10060984029947106</v>
      </c>
      <c r="E9" s="236"/>
      <c r="F9" s="149">
        <v>5.5804999999999998</v>
      </c>
      <c r="G9" s="237">
        <f t="shared" si="0"/>
        <v>3.6884687751993552</v>
      </c>
      <c r="H9" s="238"/>
      <c r="I9" s="149">
        <v>5.1966999999999999</v>
      </c>
      <c r="J9" s="237">
        <f t="shared" si="1"/>
        <v>3.8387245752111916</v>
      </c>
      <c r="K9" s="425"/>
    </row>
    <row r="10" spans="1:21" ht="13" customHeight="1" x14ac:dyDescent="0.25">
      <c r="A10" s="245" t="s">
        <v>10</v>
      </c>
      <c r="B10" s="244"/>
      <c r="C10" s="240">
        <v>0.11072738000785454</v>
      </c>
      <c r="D10" s="240">
        <v>0.5094163191070662</v>
      </c>
      <c r="E10" s="236"/>
      <c r="F10" s="241">
        <v>102.72</v>
      </c>
      <c r="G10" s="242">
        <f t="shared" si="0"/>
        <v>0.20038454049844237</v>
      </c>
      <c r="H10" s="238"/>
      <c r="I10" s="241">
        <v>84.15</v>
      </c>
      <c r="J10" s="242">
        <f t="shared" si="1"/>
        <v>0.2370612002376708</v>
      </c>
      <c r="K10" s="425"/>
    </row>
    <row r="11" spans="1:21" ht="13" customHeight="1" x14ac:dyDescent="0.25">
      <c r="A11" s="243" t="s">
        <v>11</v>
      </c>
      <c r="B11" s="244"/>
      <c r="C11" s="235">
        <v>3.6867069492961146E-2</v>
      </c>
      <c r="D11" s="235">
        <v>7.1669211203538641E-2</v>
      </c>
      <c r="E11" s="236"/>
      <c r="F11" s="149">
        <v>850.25</v>
      </c>
      <c r="G11" s="237">
        <f t="shared" si="0"/>
        <v>2.4208762128785651E-2</v>
      </c>
      <c r="H11" s="238"/>
      <c r="I11" s="149">
        <v>711.24</v>
      </c>
      <c r="J11" s="237">
        <f t="shared" si="1"/>
        <v>2.8047775715651535E-2</v>
      </c>
      <c r="K11" s="425"/>
    </row>
    <row r="12" spans="1:21" ht="13" customHeight="1" thickBot="1" x14ac:dyDescent="0.3">
      <c r="A12" s="474" t="s">
        <v>92</v>
      </c>
      <c r="B12" s="246"/>
      <c r="C12" s="445">
        <v>1.8628418508801703E-2</v>
      </c>
      <c r="D12" s="445">
        <v>4.9738636482970389E-2</v>
      </c>
      <c r="E12" s="247"/>
      <c r="F12" s="446">
        <v>0.88545273871540842</v>
      </c>
      <c r="G12" s="447">
        <f t="shared" si="0"/>
        <v>23.246300000000002</v>
      </c>
      <c r="H12" s="248"/>
      <c r="I12" s="446">
        <v>0.81352538405386332</v>
      </c>
      <c r="J12" s="447">
        <f t="shared" si="1"/>
        <v>24.5213</v>
      </c>
      <c r="K12" s="425"/>
    </row>
    <row r="13" spans="1:21" ht="11.15" customHeight="1" x14ac:dyDescent="0.25">
      <c r="A13" s="249"/>
      <c r="B13" s="249"/>
      <c r="C13" s="250"/>
      <c r="D13" s="250"/>
      <c r="E13" s="251"/>
      <c r="F13" s="252"/>
      <c r="G13" s="253"/>
      <c r="H13" s="254"/>
      <c r="I13" s="252"/>
      <c r="J13" s="253"/>
    </row>
    <row r="14" spans="1:21" ht="11.15" customHeight="1" x14ac:dyDescent="0.25">
      <c r="A14" s="508" t="s">
        <v>89</v>
      </c>
      <c r="B14" s="508"/>
      <c r="C14" s="508"/>
      <c r="D14" s="508"/>
      <c r="E14" s="508"/>
      <c r="F14" s="508"/>
      <c r="G14" s="508"/>
      <c r="H14" s="508"/>
      <c r="I14" s="508"/>
      <c r="J14" s="508"/>
    </row>
    <row r="15" spans="1:21" ht="11.15" customHeight="1" x14ac:dyDescent="0.25">
      <c r="A15" s="81"/>
      <c r="B15" s="179"/>
    </row>
    <row r="16" spans="1:21" ht="11.15" customHeight="1" x14ac:dyDescent="0.25"/>
    <row r="17" spans="1:17" ht="11.15" customHeight="1" x14ac:dyDescent="0.25"/>
    <row r="18" spans="1:17" ht="11.15" customHeight="1" x14ac:dyDescent="0.25"/>
    <row r="19" spans="1:17" ht="11.15" customHeight="1" x14ac:dyDescent="0.25"/>
    <row r="20" spans="1:17" ht="11.15" customHeight="1" x14ac:dyDescent="0.25"/>
    <row r="21" spans="1:17" ht="11.15" customHeight="1" x14ac:dyDescent="0.25"/>
    <row r="22" spans="1:17" ht="11.15" customHeight="1" x14ac:dyDescent="0.25"/>
    <row r="23" spans="1:17" ht="11.15" customHeight="1" x14ac:dyDescent="0.25"/>
    <row r="24" spans="1:17" x14ac:dyDescent="0.25">
      <c r="A24" s="257"/>
      <c r="B24" s="258"/>
      <c r="C24" s="259"/>
    </row>
    <row r="27" spans="1:17" x14ac:dyDescent="0.25">
      <c r="A27" s="257"/>
      <c r="B27" s="258"/>
      <c r="C27" s="259"/>
    </row>
    <row r="28" spans="1:17" x14ac:dyDescent="0.25">
      <c r="A28" s="257"/>
      <c r="B28" s="258"/>
      <c r="C28" s="259"/>
    </row>
    <row r="29" spans="1:17" x14ac:dyDescent="0.25">
      <c r="A29" s="257"/>
      <c r="B29" s="258"/>
      <c r="C29" s="259"/>
    </row>
    <row r="30" spans="1:17" x14ac:dyDescent="0.25">
      <c r="A30" s="257"/>
      <c r="B30" s="258"/>
      <c r="C30" s="259"/>
    </row>
    <row r="31" spans="1:17" x14ac:dyDescent="0.25">
      <c r="F31" s="260"/>
      <c r="M31" s="261"/>
      <c r="O31" s="262"/>
      <c r="P31" s="262"/>
      <c r="Q31" s="262"/>
    </row>
    <row r="32" spans="1:17" x14ac:dyDescent="0.25">
      <c r="K32" s="217"/>
      <c r="M32" s="261"/>
      <c r="O32" s="262"/>
      <c r="P32" s="262"/>
      <c r="Q32" s="262"/>
    </row>
    <row r="33" spans="1:18" x14ac:dyDescent="0.25">
      <c r="K33" s="217"/>
      <c r="M33" s="216"/>
      <c r="R33" s="262"/>
    </row>
    <row r="35" spans="1:18" x14ac:dyDescent="0.25">
      <c r="F35" s="260"/>
    </row>
    <row r="36" spans="1:18" x14ac:dyDescent="0.25">
      <c r="M36" s="217"/>
      <c r="N36" s="217"/>
      <c r="O36" s="217"/>
      <c r="P36" s="217"/>
      <c r="Q36" s="217"/>
    </row>
    <row r="37" spans="1:18" x14ac:dyDescent="0.25">
      <c r="M37" s="217"/>
      <c r="N37" s="217"/>
      <c r="O37" s="217"/>
      <c r="P37" s="217"/>
      <c r="Q37" s="217"/>
      <c r="R37" s="217"/>
    </row>
    <row r="38" spans="1:18" x14ac:dyDescent="0.25">
      <c r="M38" s="217"/>
      <c r="N38" s="217"/>
      <c r="O38" s="217"/>
      <c r="P38" s="217"/>
      <c r="Q38" s="217"/>
      <c r="R38" s="217"/>
    </row>
    <row r="39" spans="1:18" x14ac:dyDescent="0.25">
      <c r="M39" s="249"/>
      <c r="N39" s="249"/>
      <c r="O39" s="249"/>
      <c r="P39" s="249"/>
      <c r="Q39" s="249"/>
      <c r="R39" s="217"/>
    </row>
    <row r="40" spans="1:18" x14ac:dyDescent="0.25">
      <c r="M40" s="249"/>
      <c r="N40" s="249"/>
      <c r="O40" s="249"/>
      <c r="P40" s="249"/>
      <c r="Q40" s="249"/>
      <c r="R40" s="249"/>
    </row>
    <row r="41" spans="1:18" x14ac:dyDescent="0.25">
      <c r="M41" s="263"/>
      <c r="N41" s="249"/>
      <c r="O41" s="249"/>
      <c r="P41" s="249"/>
      <c r="Q41" s="249"/>
      <c r="R41" s="249"/>
    </row>
    <row r="42" spans="1:18" x14ac:dyDescent="0.25">
      <c r="M42" s="249"/>
      <c r="N42" s="249"/>
      <c r="O42" s="249"/>
      <c r="P42" s="249"/>
      <c r="Q42" s="249"/>
      <c r="R42" s="249"/>
    </row>
    <row r="43" spans="1:18" x14ac:dyDescent="0.25">
      <c r="M43" s="217"/>
      <c r="N43" s="217"/>
      <c r="O43" s="217"/>
      <c r="P43" s="217"/>
      <c r="Q43" s="217"/>
      <c r="R43" s="249"/>
    </row>
    <row r="44" spans="1:18" x14ac:dyDescent="0.25">
      <c r="A44" s="257"/>
      <c r="B44" s="258"/>
      <c r="C44" s="259"/>
      <c r="M44" s="217"/>
      <c r="N44" s="217"/>
      <c r="O44" s="217"/>
      <c r="P44" s="217"/>
      <c r="Q44" s="217"/>
      <c r="R44" s="217"/>
    </row>
    <row r="45" spans="1:18" x14ac:dyDescent="0.25">
      <c r="A45" s="257"/>
      <c r="B45" s="258"/>
      <c r="C45" s="259"/>
      <c r="M45" s="249"/>
      <c r="N45" s="249"/>
      <c r="O45" s="249"/>
      <c r="P45" s="249"/>
      <c r="Q45" s="249"/>
      <c r="R45" s="217"/>
    </row>
    <row r="46" spans="1:18" x14ac:dyDescent="0.25">
      <c r="A46" s="257"/>
      <c r="B46" s="258"/>
      <c r="C46" s="259"/>
      <c r="R46" s="249"/>
    </row>
  </sheetData>
  <mergeCells count="7">
    <mergeCell ref="A14:J14"/>
    <mergeCell ref="A1:J1"/>
    <mergeCell ref="A2:J2"/>
    <mergeCell ref="C4:D4"/>
    <mergeCell ref="F4:J4"/>
    <mergeCell ref="F5:G5"/>
    <mergeCell ref="I5:J5"/>
  </mergeCells>
  <pageMargins left="0.19685039370078741" right="0.31496062992125984" top="0.78740157480314965" bottom="0.23622047244094491" header="0" footer="0"/>
  <pageSetup orientation="portrait" r:id="rId1"/>
  <headerFooter alignWithMargins="0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"/>
  <sheetViews>
    <sheetView showGridLines="0" zoomScaleNormal="100" zoomScaleSheetLayoutView="140" workbookViewId="0">
      <selection sqref="A1:H1"/>
    </sheetView>
  </sheetViews>
  <sheetFormatPr defaultColWidth="9.81640625" defaultRowHeight="10.5" x14ac:dyDescent="0.25"/>
  <cols>
    <col min="1" max="1" width="33" style="2" customWidth="1"/>
    <col min="2" max="2" width="2.7265625" style="3" customWidth="1"/>
    <col min="3" max="3" width="10.81640625" style="3" customWidth="1"/>
    <col min="4" max="5" width="10.7265625" style="3" customWidth="1"/>
    <col min="6" max="6" width="10.54296875" style="3" customWidth="1"/>
    <col min="7" max="8" width="10.7265625" style="5" customWidth="1"/>
    <col min="9" max="16384" width="9.81640625" style="1"/>
  </cols>
  <sheetData>
    <row r="1" spans="1:8" ht="11.15" customHeight="1" x14ac:dyDescent="0.25">
      <c r="A1" s="489" t="s">
        <v>0</v>
      </c>
      <c r="B1" s="489"/>
      <c r="C1" s="489"/>
      <c r="D1" s="489"/>
      <c r="E1" s="489"/>
      <c r="F1" s="489"/>
      <c r="G1" s="489"/>
      <c r="H1" s="489"/>
    </row>
    <row r="2" spans="1:8" ht="11.15" customHeight="1" x14ac:dyDescent="0.25">
      <c r="A2" s="490" t="s">
        <v>13</v>
      </c>
      <c r="B2" s="490"/>
      <c r="C2" s="490"/>
      <c r="D2" s="490"/>
      <c r="E2" s="490"/>
      <c r="F2" s="490"/>
      <c r="G2" s="490"/>
      <c r="H2" s="490"/>
    </row>
    <row r="3" spans="1:8" ht="11.15" customHeight="1" x14ac:dyDescent="0.25">
      <c r="A3" s="491" t="s">
        <v>6</v>
      </c>
      <c r="B3" s="491"/>
      <c r="C3" s="491"/>
      <c r="D3" s="491"/>
      <c r="E3" s="491"/>
      <c r="F3" s="491"/>
      <c r="G3" s="491"/>
      <c r="H3" s="491"/>
    </row>
    <row r="4" spans="1:8" ht="11.15" customHeight="1" x14ac:dyDescent="0.25">
      <c r="G4" s="4"/>
    </row>
    <row r="5" spans="1:8" ht="15" customHeight="1" x14ac:dyDescent="0.25">
      <c r="A5" s="6" t="s">
        <v>14</v>
      </c>
      <c r="B5" s="7"/>
      <c r="C5" s="8"/>
      <c r="D5" s="431">
        <v>44561</v>
      </c>
      <c r="E5" s="431" t="s">
        <v>135</v>
      </c>
      <c r="F5" s="9" t="s">
        <v>2</v>
      </c>
    </row>
    <row r="6" spans="1:8" ht="13" customHeight="1" x14ac:dyDescent="0.25">
      <c r="A6" s="432" t="s">
        <v>15</v>
      </c>
      <c r="B6" s="10"/>
      <c r="C6" s="11"/>
      <c r="D6" s="12">
        <v>97407</v>
      </c>
      <c r="E6" s="12">
        <v>107624</v>
      </c>
      <c r="F6" s="13">
        <v>-9.4932357095071751</v>
      </c>
      <c r="G6" s="14">
        <v>-10217</v>
      </c>
    </row>
    <row r="7" spans="1:8" ht="13" customHeight="1" x14ac:dyDescent="0.25">
      <c r="A7" s="433" t="s">
        <v>16</v>
      </c>
      <c r="B7" s="10"/>
      <c r="D7" s="395">
        <v>24415</v>
      </c>
      <c r="E7" s="395">
        <v>662</v>
      </c>
      <c r="F7" s="15" t="s">
        <v>152</v>
      </c>
      <c r="G7" s="14"/>
    </row>
    <row r="8" spans="1:8" ht="13" customHeight="1" x14ac:dyDescent="0.25">
      <c r="A8" s="432" t="s">
        <v>17</v>
      </c>
      <c r="B8" s="10"/>
      <c r="C8" s="11"/>
      <c r="D8" s="12">
        <v>33898</v>
      </c>
      <c r="E8" s="12">
        <v>28249</v>
      </c>
      <c r="F8" s="13">
        <v>19.99716804134659</v>
      </c>
      <c r="G8" s="420"/>
    </row>
    <row r="9" spans="1:8" ht="13" customHeight="1" x14ac:dyDescent="0.25">
      <c r="A9" s="433" t="s">
        <v>18</v>
      </c>
      <c r="B9" s="10"/>
      <c r="D9" s="395">
        <v>50896</v>
      </c>
      <c r="E9" s="395">
        <v>44034</v>
      </c>
      <c r="F9" s="15">
        <v>15.583412817368391</v>
      </c>
      <c r="G9" s="14"/>
    </row>
    <row r="10" spans="1:8" ht="13" customHeight="1" x14ac:dyDescent="0.25">
      <c r="A10" s="432" t="s">
        <v>19</v>
      </c>
      <c r="B10" s="10"/>
      <c r="C10" s="11"/>
      <c r="D10" s="12">
        <v>24102</v>
      </c>
      <c r="E10" s="12">
        <v>20700</v>
      </c>
      <c r="F10" s="13">
        <v>16.434782608695642</v>
      </c>
      <c r="G10" s="420"/>
      <c r="H10" s="5" t="s">
        <v>125</v>
      </c>
    </row>
    <row r="11" spans="1:8" ht="13" customHeight="1" x14ac:dyDescent="0.25">
      <c r="A11" s="433" t="s">
        <v>20</v>
      </c>
      <c r="B11" s="10"/>
      <c r="D11" s="395">
        <v>230718</v>
      </c>
      <c r="E11" s="395">
        <v>201269</v>
      </c>
      <c r="F11" s="15">
        <v>14.631662103950438</v>
      </c>
    </row>
    <row r="12" spans="1:8" ht="13" customHeight="1" x14ac:dyDescent="0.25">
      <c r="A12" s="432" t="s">
        <v>21</v>
      </c>
      <c r="B12" s="10"/>
      <c r="C12" s="11"/>
      <c r="D12" s="12">
        <v>107299</v>
      </c>
      <c r="E12" s="12">
        <v>98270</v>
      </c>
      <c r="F12" s="13">
        <v>9.1879515620229881</v>
      </c>
      <c r="G12" s="419"/>
    </row>
    <row r="13" spans="1:8" ht="13" customHeight="1" x14ac:dyDescent="0.25">
      <c r="A13" s="243" t="s">
        <v>22</v>
      </c>
      <c r="B13" s="16"/>
      <c r="C13" s="66"/>
      <c r="D13" s="395">
        <v>115147</v>
      </c>
      <c r="E13" s="395">
        <v>113106</v>
      </c>
      <c r="F13" s="396">
        <v>1.8045019716018684</v>
      </c>
    </row>
    <row r="14" spans="1:8" ht="13" customHeight="1" x14ac:dyDescent="0.25">
      <c r="A14" s="432" t="s">
        <v>23</v>
      </c>
      <c r="B14" s="16"/>
      <c r="C14" s="11"/>
      <c r="D14" s="12">
        <v>56994</v>
      </c>
      <c r="E14" s="12">
        <v>54747</v>
      </c>
      <c r="F14" s="13">
        <v>4.1043344840813178</v>
      </c>
    </row>
    <row r="15" spans="1:8" ht="13" customHeight="1" x14ac:dyDescent="0.25">
      <c r="A15" s="434" t="s">
        <v>138</v>
      </c>
      <c r="B15" s="10"/>
      <c r="C15" s="436"/>
      <c r="D15" s="395">
        <v>158138</v>
      </c>
      <c r="E15" s="395">
        <v>155501</v>
      </c>
      <c r="F15" s="437">
        <v>1.695809030167017</v>
      </c>
      <c r="G15" s="426"/>
    </row>
    <row r="16" spans="1:8" ht="13" customHeight="1" x14ac:dyDescent="0.25">
      <c r="A16" s="100" t="s">
        <v>24</v>
      </c>
      <c r="B16" s="66"/>
      <c r="C16" s="11"/>
      <c r="D16" s="12">
        <v>69204</v>
      </c>
      <c r="E16" s="12">
        <v>61955</v>
      </c>
      <c r="F16" s="13">
        <v>11.700427729803886</v>
      </c>
      <c r="G16" s="415"/>
    </row>
    <row r="17" spans="1:7" ht="13" customHeight="1" thickBot="1" x14ac:dyDescent="0.3">
      <c r="A17" s="435" t="s">
        <v>25</v>
      </c>
      <c r="B17" s="17"/>
      <c r="C17" s="438"/>
      <c r="D17" s="449">
        <v>737500</v>
      </c>
      <c r="E17" s="449">
        <v>684848</v>
      </c>
      <c r="F17" s="439">
        <v>7.6881293367287329</v>
      </c>
      <c r="G17" s="420"/>
    </row>
    <row r="18" spans="1:7" ht="11.15" customHeight="1" x14ac:dyDescent="0.25">
      <c r="C18" s="421"/>
      <c r="D18" s="21"/>
      <c r="E18" s="21"/>
      <c r="F18" s="22"/>
      <c r="G18" s="14"/>
    </row>
    <row r="19" spans="1:7" ht="15" customHeight="1" x14ac:dyDescent="0.25">
      <c r="A19" s="23" t="s">
        <v>26</v>
      </c>
      <c r="B19" s="7"/>
      <c r="C19" s="8"/>
      <c r="D19" s="24"/>
      <c r="E19" s="24"/>
      <c r="F19" s="25"/>
      <c r="G19" s="14"/>
    </row>
    <row r="20" spans="1:7" ht="13" customHeight="1" x14ac:dyDescent="0.25">
      <c r="A20" s="432" t="s">
        <v>27</v>
      </c>
      <c r="B20" s="10"/>
      <c r="C20" s="11"/>
      <c r="D20" s="26">
        <v>2003</v>
      </c>
      <c r="E20" s="26">
        <v>4469</v>
      </c>
      <c r="F20" s="13">
        <v>-55.180129782949209</v>
      </c>
      <c r="G20" s="415"/>
    </row>
    <row r="21" spans="1:7" ht="13" customHeight="1" x14ac:dyDescent="0.25">
      <c r="A21" s="433" t="s">
        <v>28</v>
      </c>
      <c r="B21" s="10"/>
      <c r="C21" s="66"/>
      <c r="D21" s="395">
        <v>2637</v>
      </c>
      <c r="E21" s="395">
        <v>4332</v>
      </c>
      <c r="F21" s="396">
        <v>-39.127423822714682</v>
      </c>
      <c r="G21" s="14"/>
    </row>
    <row r="22" spans="1:7" ht="13" customHeight="1" x14ac:dyDescent="0.25">
      <c r="A22" s="432" t="s">
        <v>29</v>
      </c>
      <c r="B22" s="10"/>
      <c r="C22" s="11"/>
      <c r="D22" s="26">
        <v>1968</v>
      </c>
      <c r="E22" s="26">
        <v>2069</v>
      </c>
      <c r="F22" s="13">
        <v>-4.8815853069115516</v>
      </c>
    </row>
    <row r="23" spans="1:7" ht="13" customHeight="1" x14ac:dyDescent="0.25">
      <c r="A23" s="433" t="s">
        <v>30</v>
      </c>
      <c r="B23" s="10"/>
      <c r="C23" s="66"/>
      <c r="D23" s="395">
        <v>7306</v>
      </c>
      <c r="E23" s="395">
        <v>6772</v>
      </c>
      <c r="F23" s="396">
        <v>7.8854105138806752</v>
      </c>
      <c r="G23" s="427"/>
    </row>
    <row r="24" spans="1:7" ht="13" customHeight="1" x14ac:dyDescent="0.25">
      <c r="A24" s="432" t="s">
        <v>31</v>
      </c>
      <c r="B24" s="10"/>
      <c r="C24" s="11"/>
      <c r="D24" s="26">
        <v>122809</v>
      </c>
      <c r="E24" s="26">
        <v>100771</v>
      </c>
      <c r="F24" s="13">
        <v>21.869387026029319</v>
      </c>
    </row>
    <row r="25" spans="1:7" ht="13" customHeight="1" x14ac:dyDescent="0.25">
      <c r="A25" s="433" t="s">
        <v>32</v>
      </c>
      <c r="B25" s="10"/>
      <c r="C25" s="66"/>
      <c r="D25" s="395">
        <v>136723</v>
      </c>
      <c r="E25" s="395">
        <v>118413</v>
      </c>
      <c r="F25" s="396">
        <v>15.462829250166799</v>
      </c>
      <c r="G25" s="415"/>
    </row>
    <row r="26" spans="1:7" ht="13" customHeight="1" x14ac:dyDescent="0.25">
      <c r="A26" s="432" t="s">
        <v>139</v>
      </c>
      <c r="B26" s="10"/>
      <c r="C26" s="11"/>
      <c r="D26" s="26">
        <v>179857</v>
      </c>
      <c r="E26" s="26">
        <v>174706</v>
      </c>
      <c r="F26" s="13">
        <v>2.9483818529415062</v>
      </c>
      <c r="G26" s="415"/>
    </row>
    <row r="27" spans="1:7" ht="13" customHeight="1" x14ac:dyDescent="0.25">
      <c r="A27" s="433" t="s">
        <v>33</v>
      </c>
      <c r="B27" s="10"/>
      <c r="C27" s="66"/>
      <c r="D27" s="395">
        <v>55048</v>
      </c>
      <c r="E27" s="395">
        <v>51536</v>
      </c>
      <c r="F27" s="396">
        <v>6.8146538342129803</v>
      </c>
      <c r="G27" s="422"/>
    </row>
    <row r="28" spans="1:7" ht="13" customHeight="1" x14ac:dyDescent="0.25">
      <c r="A28" s="432" t="s">
        <v>34</v>
      </c>
      <c r="B28" s="10"/>
      <c r="C28" s="11"/>
      <c r="D28" s="26">
        <v>7600</v>
      </c>
      <c r="E28" s="26">
        <v>7253</v>
      </c>
      <c r="F28" s="13">
        <v>4.7842272163242772</v>
      </c>
      <c r="G28" s="422"/>
    </row>
    <row r="29" spans="1:7" ht="13" customHeight="1" x14ac:dyDescent="0.25">
      <c r="A29" s="440" t="s">
        <v>35</v>
      </c>
      <c r="B29" s="10"/>
      <c r="C29" s="443"/>
      <c r="D29" s="397">
        <v>23455</v>
      </c>
      <c r="E29" s="397">
        <v>25753</v>
      </c>
      <c r="F29" s="398">
        <v>-8.923232244787016</v>
      </c>
      <c r="G29" s="422"/>
    </row>
    <row r="30" spans="1:7" ht="13" customHeight="1" x14ac:dyDescent="0.25">
      <c r="A30" s="100" t="s">
        <v>36</v>
      </c>
      <c r="C30" s="444"/>
      <c r="D30" s="12">
        <v>402683</v>
      </c>
      <c r="E30" s="12">
        <v>377661</v>
      </c>
      <c r="F30" s="13">
        <v>6.6255186529718513</v>
      </c>
      <c r="G30" s="419"/>
    </row>
    <row r="31" spans="1:7" ht="13" customHeight="1" x14ac:dyDescent="0.25">
      <c r="A31" s="441" t="s">
        <v>37</v>
      </c>
      <c r="B31" s="410"/>
      <c r="C31" s="411"/>
      <c r="D31" s="412">
        <v>334817</v>
      </c>
      <c r="E31" s="412">
        <v>307187</v>
      </c>
      <c r="F31" s="413">
        <v>8.9945212525269547</v>
      </c>
      <c r="G31" s="14"/>
    </row>
    <row r="32" spans="1:7" ht="13" customHeight="1" thickBot="1" x14ac:dyDescent="0.3">
      <c r="A32" s="442" t="s">
        <v>38</v>
      </c>
      <c r="B32" s="17"/>
      <c r="C32" s="18"/>
      <c r="D32" s="19">
        <v>737500</v>
      </c>
      <c r="E32" s="19">
        <v>684848</v>
      </c>
      <c r="F32" s="20">
        <v>7.6881293367287329</v>
      </c>
    </row>
    <row r="33" spans="1:8" ht="11.15" customHeight="1" x14ac:dyDescent="0.25">
      <c r="A33" s="29"/>
      <c r="B33" s="30"/>
      <c r="C33" s="10"/>
      <c r="D33" s="31"/>
      <c r="E33" s="32"/>
      <c r="F33" s="31"/>
    </row>
    <row r="34" spans="1:8" ht="18.75" customHeight="1" x14ac:dyDescent="0.25">
      <c r="A34" s="33"/>
      <c r="B34" s="34"/>
      <c r="C34" s="492" t="s">
        <v>140</v>
      </c>
      <c r="D34" s="493"/>
      <c r="E34" s="34"/>
      <c r="F34" s="35"/>
      <c r="G34" s="36"/>
      <c r="H34" s="37"/>
    </row>
    <row r="35" spans="1:8" ht="15" customHeight="1" x14ac:dyDescent="0.25">
      <c r="A35" s="23" t="s">
        <v>153</v>
      </c>
      <c r="B35" s="39"/>
      <c r="C35" s="40" t="s">
        <v>52</v>
      </c>
      <c r="D35" s="40" t="s">
        <v>53</v>
      </c>
      <c r="E35" s="34"/>
      <c r="F35" s="34"/>
      <c r="G35" s="38"/>
      <c r="H35" s="41"/>
    </row>
    <row r="36" spans="1:8" ht="13" customHeight="1" x14ac:dyDescent="0.25">
      <c r="A36" s="33" t="s">
        <v>39</v>
      </c>
      <c r="B36" s="34"/>
      <c r="C36" s="42"/>
      <c r="D36" s="43"/>
      <c r="E36" s="34"/>
      <c r="F36" s="34"/>
      <c r="G36" s="38"/>
      <c r="H36" s="44"/>
    </row>
    <row r="37" spans="1:8" ht="13" customHeight="1" x14ac:dyDescent="0.25">
      <c r="A37" s="45" t="s">
        <v>40</v>
      </c>
      <c r="B37" s="46"/>
      <c r="C37" s="47">
        <v>0.37858070342210887</v>
      </c>
      <c r="D37" s="47">
        <v>7.4613018261664929E-2</v>
      </c>
      <c r="E37" s="34"/>
      <c r="F37" s="34"/>
      <c r="G37" s="38"/>
      <c r="H37" s="48"/>
    </row>
    <row r="38" spans="1:8" ht="13" customHeight="1" x14ac:dyDescent="0.25">
      <c r="A38" s="49" t="s">
        <v>41</v>
      </c>
      <c r="B38" s="46"/>
      <c r="C38" s="50">
        <v>0.29504908262945562</v>
      </c>
      <c r="D38" s="50">
        <v>3.1121360953543679E-2</v>
      </c>
      <c r="E38" s="34"/>
      <c r="F38" s="34"/>
      <c r="G38" s="38"/>
      <c r="H38" s="48"/>
    </row>
    <row r="39" spans="1:8" ht="13" customHeight="1" x14ac:dyDescent="0.25">
      <c r="A39" s="45" t="s">
        <v>3</v>
      </c>
      <c r="B39" s="46"/>
      <c r="C39" s="47">
        <v>0.23083353862313674</v>
      </c>
      <c r="D39" s="47">
        <v>1.1100978629229053E-2</v>
      </c>
      <c r="E39" s="34"/>
      <c r="F39" s="34"/>
      <c r="G39" s="38"/>
      <c r="H39" s="48"/>
    </row>
    <row r="40" spans="1:8" ht="13" customHeight="1" x14ac:dyDescent="0.25">
      <c r="A40" s="49" t="s">
        <v>42</v>
      </c>
      <c r="B40" s="46"/>
      <c r="C40" s="50">
        <v>9.74710468785751E-3</v>
      </c>
      <c r="D40" s="50">
        <v>5.2834349158972338E-2</v>
      </c>
      <c r="E40" s="34"/>
      <c r="F40" s="34"/>
      <c r="G40" s="38"/>
      <c r="H40" s="48"/>
    </row>
    <row r="41" spans="1:8" ht="13" customHeight="1" x14ac:dyDescent="0.25">
      <c r="A41" s="45" t="s">
        <v>43</v>
      </c>
      <c r="B41" s="46"/>
      <c r="C41" s="47">
        <v>2.5595512208385165E-3</v>
      </c>
      <c r="D41" s="47">
        <v>0.41021739130434781</v>
      </c>
      <c r="E41" s="34"/>
      <c r="F41" s="34"/>
      <c r="G41" s="38"/>
      <c r="H41" s="48"/>
    </row>
    <row r="42" spans="1:8" ht="13" customHeight="1" x14ac:dyDescent="0.25">
      <c r="A42" s="49" t="s">
        <v>44</v>
      </c>
      <c r="B42" s="46"/>
      <c r="C42" s="50">
        <v>6.738200420191201E-2</v>
      </c>
      <c r="D42" s="50">
        <v>8.7491584796170738E-2</v>
      </c>
      <c r="E42" s="34"/>
      <c r="F42" s="34"/>
      <c r="G42" s="38"/>
      <c r="H42" s="48"/>
    </row>
    <row r="43" spans="1:8" ht="13" customHeight="1" x14ac:dyDescent="0.25">
      <c r="A43" s="45" t="s">
        <v>45</v>
      </c>
      <c r="B43" s="46"/>
      <c r="C43" s="47">
        <v>8.0964068182924967E-3</v>
      </c>
      <c r="D43" s="47">
        <v>3.8827709602962425E-2</v>
      </c>
      <c r="E43" s="34"/>
      <c r="F43" s="34"/>
      <c r="G43" s="38"/>
      <c r="H43" s="48"/>
    </row>
    <row r="44" spans="1:8" ht="13" customHeight="1" x14ac:dyDescent="0.25">
      <c r="A44" s="480" t="s">
        <v>46</v>
      </c>
      <c r="B44" s="480"/>
      <c r="C44" s="481">
        <v>7.6088500968251854E-3</v>
      </c>
      <c r="D44" s="481">
        <v>6.5638386554621841E-2</v>
      </c>
      <c r="E44" s="34"/>
      <c r="F44" s="34"/>
      <c r="G44" s="38"/>
      <c r="H44" s="48"/>
    </row>
    <row r="45" spans="1:8" ht="13" customHeight="1" x14ac:dyDescent="0.25">
      <c r="A45" s="482" t="s">
        <v>128</v>
      </c>
      <c r="B45" s="483"/>
      <c r="C45" s="484">
        <v>1.4275829957309126E-4</v>
      </c>
      <c r="D45" s="484">
        <v>6.25E-2</v>
      </c>
      <c r="E45" s="34"/>
      <c r="F45" s="34"/>
      <c r="G45" s="38"/>
      <c r="H45" s="48"/>
    </row>
    <row r="46" spans="1:8" ht="13" customHeight="1" thickBot="1" x14ac:dyDescent="0.3">
      <c r="A46" s="51" t="s">
        <v>47</v>
      </c>
      <c r="B46" s="52"/>
      <c r="C46" s="53">
        <v>1</v>
      </c>
      <c r="D46" s="53">
        <v>4.827488877847582E-2</v>
      </c>
      <c r="E46" s="34"/>
      <c r="F46" s="34"/>
      <c r="G46" s="38"/>
      <c r="H46" s="48"/>
    </row>
    <row r="47" spans="1:8" ht="11.15" customHeight="1" x14ac:dyDescent="0.25">
      <c r="A47" s="54"/>
      <c r="B47" s="34"/>
      <c r="C47" s="55"/>
      <c r="D47" s="56"/>
      <c r="E47" s="34"/>
      <c r="F47" s="34"/>
      <c r="G47" s="38"/>
      <c r="H47" s="36"/>
    </row>
    <row r="48" spans="1:8" ht="13" customHeight="1" x14ac:dyDescent="0.25">
      <c r="A48" s="33" t="s">
        <v>154</v>
      </c>
      <c r="B48" s="34"/>
      <c r="C48" s="57">
        <v>0.90065916935681911</v>
      </c>
      <c r="D48" s="56"/>
      <c r="E48" s="34"/>
      <c r="F48" s="34"/>
      <c r="G48" s="38"/>
      <c r="H48" s="48"/>
    </row>
    <row r="49" spans="1:8" ht="13" customHeight="1" thickBot="1" x14ac:dyDescent="0.3">
      <c r="A49" s="414" t="s">
        <v>155</v>
      </c>
      <c r="B49" s="428"/>
      <c r="C49" s="429">
        <v>9.9340830643180986E-2</v>
      </c>
      <c r="D49" s="56"/>
      <c r="E49" s="34"/>
      <c r="F49" s="34"/>
      <c r="G49" s="38"/>
      <c r="H49" s="48"/>
    </row>
    <row r="50" spans="1:8" ht="11.15" customHeight="1" x14ac:dyDescent="0.25">
      <c r="A50" s="33"/>
      <c r="B50" s="34"/>
      <c r="C50" s="34"/>
      <c r="D50" s="34"/>
      <c r="E50" s="34"/>
      <c r="F50" s="34"/>
      <c r="G50" s="38"/>
      <c r="H50" s="38"/>
    </row>
    <row r="51" spans="1:8" ht="11.15" customHeight="1" x14ac:dyDescent="0.25">
      <c r="A51" s="33"/>
      <c r="B51" s="34"/>
      <c r="C51" s="34"/>
      <c r="D51" s="34"/>
      <c r="E51" s="34"/>
      <c r="F51" s="34"/>
      <c r="G51" s="38"/>
      <c r="H51" s="38"/>
    </row>
    <row r="52" spans="1:8" ht="15" customHeight="1" x14ac:dyDescent="0.25">
      <c r="A52" s="6" t="s">
        <v>48</v>
      </c>
      <c r="B52" s="59"/>
      <c r="C52" s="60">
        <v>2022</v>
      </c>
      <c r="D52" s="60">
        <v>2023</v>
      </c>
      <c r="E52" s="60">
        <v>2024</v>
      </c>
      <c r="F52" s="60">
        <v>2025</v>
      </c>
      <c r="G52" s="60">
        <v>2026</v>
      </c>
      <c r="H52" s="60" t="s">
        <v>141</v>
      </c>
    </row>
    <row r="53" spans="1:8" s="63" customFormat="1" ht="13" customHeight="1" thickBot="1" x14ac:dyDescent="0.3">
      <c r="A53" s="61" t="s">
        <v>49</v>
      </c>
      <c r="B53" s="62"/>
      <c r="C53" s="58">
        <v>2.7152345891081019E-2</v>
      </c>
      <c r="D53" s="58">
        <v>5.4151313581232055E-2</v>
      </c>
      <c r="E53" s="58">
        <v>1.3703744177291957E-2</v>
      </c>
      <c r="F53" s="58">
        <v>1.0567767934795044E-2</v>
      </c>
      <c r="G53" s="58">
        <v>1.1835189602787035E-2</v>
      </c>
      <c r="H53" s="58">
        <v>0.88258963881281283</v>
      </c>
    </row>
    <row r="54" spans="1:8" s="63" customFormat="1" x14ac:dyDescent="0.25">
      <c r="A54" s="64"/>
      <c r="B54" s="65"/>
      <c r="C54" s="57"/>
      <c r="D54" s="57"/>
      <c r="E54" s="57"/>
      <c r="F54" s="57"/>
      <c r="G54" s="57"/>
      <c r="H54" s="57"/>
    </row>
    <row r="55" spans="1:8" ht="11.15" customHeight="1" x14ac:dyDescent="0.25">
      <c r="A55" s="494" t="s">
        <v>50</v>
      </c>
      <c r="B55" s="494"/>
      <c r="C55" s="494"/>
      <c r="D55" s="494"/>
      <c r="E55" s="494"/>
      <c r="F55" s="494"/>
    </row>
    <row r="56" spans="1:8" ht="11.15" customHeight="1" x14ac:dyDescent="0.25">
      <c r="A56" s="488" t="s">
        <v>51</v>
      </c>
      <c r="B56" s="488"/>
      <c r="C56" s="488"/>
      <c r="D56" s="488"/>
      <c r="E56" s="488"/>
      <c r="F56" s="488"/>
      <c r="G56" s="488"/>
      <c r="H56" s="488"/>
    </row>
    <row r="57" spans="1:8" ht="11.15" customHeight="1" x14ac:dyDescent="0.25">
      <c r="A57" s="488"/>
      <c r="B57" s="488"/>
      <c r="C57" s="488"/>
      <c r="D57" s="488"/>
      <c r="E57" s="488"/>
      <c r="F57" s="488"/>
      <c r="G57" s="488"/>
      <c r="H57" s="488"/>
    </row>
  </sheetData>
  <mergeCells count="7">
    <mergeCell ref="A57:H57"/>
    <mergeCell ref="A1:H1"/>
    <mergeCell ref="A2:H2"/>
    <mergeCell ref="A3:H3"/>
    <mergeCell ref="C34:D34"/>
    <mergeCell ref="A56:H56"/>
    <mergeCell ref="A55:F55"/>
  </mergeCells>
  <pageMargins left="0.19685039370078741" right="0.31496062992125984" top="0.78740157480314965" bottom="0.23622047244094491" header="0" footer="0"/>
  <pageSetup scale="99"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30721" r:id="rId5">
          <objectPr defaultSize="0" autoPict="0" r:id="rId6">
            <anchor moveWithCells="1" sizeWithCells="1">
              <from>
                <xdr:col>6</xdr:col>
                <xdr:colOff>0</xdr:colOff>
                <xdr:row>40</xdr:row>
                <xdr:rowOff>0</xdr:rowOff>
              </from>
              <to>
                <xdr:col>6</xdr:col>
                <xdr:colOff>0</xdr:colOff>
                <xdr:row>40</xdr:row>
                <xdr:rowOff>0</xdr:rowOff>
              </to>
            </anchor>
          </objectPr>
        </oleObject>
      </mc:Choice>
      <mc:Fallback>
        <oleObject progId="Word.Picture.8" shapeId="30721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38"/>
  <sheetViews>
    <sheetView showGridLines="0" zoomScaleNormal="100" zoomScaleSheetLayoutView="140" workbookViewId="0">
      <selection sqref="A1:M1"/>
    </sheetView>
  </sheetViews>
  <sheetFormatPr defaultColWidth="9.81640625" defaultRowHeight="10.5" x14ac:dyDescent="0.25"/>
  <cols>
    <col min="1" max="1" width="42.7265625" style="46" customWidth="1"/>
    <col min="2" max="2" width="2.7265625" style="67" customWidth="1"/>
    <col min="3" max="7" width="7.7265625" style="67" customWidth="1"/>
    <col min="8" max="8" width="2.7265625" style="67" customWidth="1"/>
    <col min="9" max="13" width="7.7265625" style="67" customWidth="1"/>
    <col min="14" max="16384" width="9.81640625" style="67"/>
  </cols>
  <sheetData>
    <row r="1" spans="1:13" ht="11.15" customHeight="1" x14ac:dyDescent="0.25">
      <c r="A1" s="489" t="s">
        <v>100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</row>
    <row r="2" spans="1:13" ht="11.15" customHeight="1" x14ac:dyDescent="0.25">
      <c r="A2" s="490" t="s">
        <v>101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</row>
    <row r="3" spans="1:13" ht="11.15" customHeight="1" x14ac:dyDescent="0.25">
      <c r="A3" s="491" t="s">
        <v>6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</row>
    <row r="4" spans="1:13" ht="11.15" customHeight="1" x14ac:dyDescent="0.25">
      <c r="A4" s="264"/>
      <c r="B4" s="171"/>
      <c r="C4" s="171"/>
      <c r="D4" s="171"/>
      <c r="E4" s="265"/>
      <c r="F4" s="171"/>
      <c r="G4" s="171"/>
      <c r="H4" s="171"/>
      <c r="I4" s="171"/>
      <c r="J4" s="266"/>
    </row>
    <row r="5" spans="1:13" ht="15" customHeight="1" x14ac:dyDescent="0.25">
      <c r="A5" s="75"/>
      <c r="B5" s="173"/>
      <c r="C5" s="496" t="s">
        <v>142</v>
      </c>
      <c r="D5" s="496"/>
      <c r="E5" s="496"/>
      <c r="F5" s="496"/>
      <c r="G5" s="496"/>
      <c r="H5" s="162"/>
      <c r="I5" s="496" t="s">
        <v>143</v>
      </c>
      <c r="J5" s="496"/>
      <c r="K5" s="496"/>
      <c r="L5" s="496"/>
      <c r="M5" s="496"/>
    </row>
    <row r="6" spans="1:13" s="177" customFormat="1" ht="15" customHeight="1" x14ac:dyDescent="0.25">
      <c r="A6" s="267"/>
      <c r="B6" s="175"/>
      <c r="C6" s="80">
        <v>2021</v>
      </c>
      <c r="D6" s="80" t="s">
        <v>55</v>
      </c>
      <c r="E6" s="80">
        <v>2020</v>
      </c>
      <c r="F6" s="80" t="s">
        <v>55</v>
      </c>
      <c r="G6" s="80" t="s">
        <v>56</v>
      </c>
      <c r="H6" s="176"/>
      <c r="I6" s="80">
        <v>2021</v>
      </c>
      <c r="J6" s="80" t="s">
        <v>55</v>
      </c>
      <c r="K6" s="80">
        <v>2020</v>
      </c>
      <c r="L6" s="80" t="s">
        <v>55</v>
      </c>
      <c r="M6" s="80" t="s">
        <v>56</v>
      </c>
    </row>
    <row r="7" spans="1:13" ht="13" customHeight="1" x14ac:dyDescent="0.25">
      <c r="A7" s="81" t="s">
        <v>57</v>
      </c>
      <c r="B7" s="179"/>
      <c r="C7" s="83">
        <v>53510</v>
      </c>
      <c r="D7" s="84">
        <v>100</v>
      </c>
      <c r="E7" s="83">
        <v>46769</v>
      </c>
      <c r="F7" s="84">
        <v>100</v>
      </c>
      <c r="G7" s="84">
        <v>14.413393487138926</v>
      </c>
      <c r="H7" s="86"/>
      <c r="I7" s="83">
        <v>198586</v>
      </c>
      <c r="J7" s="84">
        <v>100</v>
      </c>
      <c r="K7" s="83">
        <v>181277</v>
      </c>
      <c r="L7" s="84">
        <v>100</v>
      </c>
      <c r="M7" s="84">
        <v>9.5483707254643502</v>
      </c>
    </row>
    <row r="8" spans="1:13" ht="13" customHeight="1" x14ac:dyDescent="0.25">
      <c r="A8" s="87" t="s">
        <v>58</v>
      </c>
      <c r="B8" s="179"/>
      <c r="C8" s="28">
        <v>28835</v>
      </c>
      <c r="D8" s="88">
        <v>53.9</v>
      </c>
      <c r="E8" s="28">
        <v>25905</v>
      </c>
      <c r="F8" s="88">
        <v>55.4</v>
      </c>
      <c r="G8" s="88">
        <v>11.31055780737309</v>
      </c>
      <c r="H8" s="86"/>
      <c r="I8" s="28">
        <v>114390</v>
      </c>
      <c r="J8" s="88">
        <v>57.6</v>
      </c>
      <c r="K8" s="28">
        <v>106981</v>
      </c>
      <c r="L8" s="88">
        <v>59</v>
      </c>
      <c r="M8" s="88">
        <v>6.9255288322225494</v>
      </c>
    </row>
    <row r="9" spans="1:13" ht="13" customHeight="1" x14ac:dyDescent="0.25">
      <c r="A9" s="89" t="s">
        <v>59</v>
      </c>
      <c r="B9" s="179"/>
      <c r="C9" s="90">
        <v>24675</v>
      </c>
      <c r="D9" s="91">
        <v>46.1</v>
      </c>
      <c r="E9" s="90">
        <v>20864</v>
      </c>
      <c r="F9" s="91">
        <v>44.6</v>
      </c>
      <c r="G9" s="91">
        <v>18.265912576687128</v>
      </c>
      <c r="H9" s="86"/>
      <c r="I9" s="90">
        <v>84196</v>
      </c>
      <c r="J9" s="91">
        <v>42.4</v>
      </c>
      <c r="K9" s="90">
        <v>74296</v>
      </c>
      <c r="L9" s="91">
        <v>41</v>
      </c>
      <c r="M9" s="91">
        <v>13.325078066113916</v>
      </c>
    </row>
    <row r="10" spans="1:13" ht="13" customHeight="1" x14ac:dyDescent="0.25">
      <c r="A10" s="183" t="s">
        <v>60</v>
      </c>
      <c r="B10" s="178"/>
      <c r="C10" s="96">
        <v>1875</v>
      </c>
      <c r="D10" s="97">
        <v>3.5</v>
      </c>
      <c r="E10" s="96">
        <v>1708</v>
      </c>
      <c r="F10" s="97">
        <v>3.7</v>
      </c>
      <c r="G10" s="97">
        <v>9.7775175644028156</v>
      </c>
      <c r="H10" s="86"/>
      <c r="I10" s="96">
        <v>6145</v>
      </c>
      <c r="J10" s="97">
        <v>3.1</v>
      </c>
      <c r="K10" s="96">
        <v>5696</v>
      </c>
      <c r="L10" s="97">
        <v>3.1</v>
      </c>
      <c r="M10" s="97">
        <v>7.8827247191011196</v>
      </c>
    </row>
    <row r="11" spans="1:13" ht="13" customHeight="1" x14ac:dyDescent="0.25">
      <c r="A11" s="184" t="s">
        <v>61</v>
      </c>
      <c r="B11" s="178"/>
      <c r="C11" s="83">
        <v>16115</v>
      </c>
      <c r="D11" s="84">
        <v>30.2</v>
      </c>
      <c r="E11" s="83">
        <v>14160</v>
      </c>
      <c r="F11" s="84">
        <v>30.2</v>
      </c>
      <c r="G11" s="84">
        <v>13.806497175141242</v>
      </c>
      <c r="H11" s="86"/>
      <c r="I11" s="83">
        <v>59542</v>
      </c>
      <c r="J11" s="85">
        <v>29.899999999999995</v>
      </c>
      <c r="K11" s="83">
        <v>56030</v>
      </c>
      <c r="L11" s="85">
        <v>30.999999999999996</v>
      </c>
      <c r="M11" s="85">
        <v>6.2680706764233429</v>
      </c>
    </row>
    <row r="12" spans="1:13" ht="13" customHeight="1" x14ac:dyDescent="0.25">
      <c r="A12" s="87" t="s">
        <v>95</v>
      </c>
      <c r="B12" s="179"/>
      <c r="C12" s="28">
        <v>-81</v>
      </c>
      <c r="D12" s="88">
        <v>-0.2</v>
      </c>
      <c r="E12" s="28">
        <v>89</v>
      </c>
      <c r="F12" s="88">
        <v>0.2</v>
      </c>
      <c r="G12" s="88">
        <v>-191.01123595505618</v>
      </c>
      <c r="H12" s="86"/>
      <c r="I12" s="28">
        <v>122</v>
      </c>
      <c r="J12" s="88">
        <v>0.1</v>
      </c>
      <c r="K12" s="28">
        <v>550</v>
      </c>
      <c r="L12" s="88">
        <v>0.3</v>
      </c>
      <c r="M12" s="88">
        <v>-77.818181818181813</v>
      </c>
    </row>
    <row r="13" spans="1:13" s="104" customFormat="1" ht="13" customHeight="1" x14ac:dyDescent="0.25">
      <c r="A13" s="102" t="s">
        <v>79</v>
      </c>
      <c r="B13" s="189"/>
      <c r="C13" s="182">
        <v>6766</v>
      </c>
      <c r="D13" s="91">
        <v>12.6</v>
      </c>
      <c r="E13" s="182">
        <v>4907</v>
      </c>
      <c r="F13" s="91">
        <v>10.5</v>
      </c>
      <c r="G13" s="91">
        <v>37.884654575096796</v>
      </c>
      <c r="H13" s="101"/>
      <c r="I13" s="182">
        <v>18387</v>
      </c>
      <c r="J13" s="91">
        <v>9.3000000000000007</v>
      </c>
      <c r="K13" s="182">
        <v>12020</v>
      </c>
      <c r="L13" s="91">
        <v>6.6</v>
      </c>
      <c r="M13" s="91">
        <v>52.970049916805316</v>
      </c>
    </row>
    <row r="14" spans="1:13" ht="13" customHeight="1" x14ac:dyDescent="0.25">
      <c r="A14" s="190" t="s">
        <v>80</v>
      </c>
      <c r="C14" s="96">
        <v>2693</v>
      </c>
      <c r="D14" s="97">
        <v>5</v>
      </c>
      <c r="E14" s="96">
        <v>2560</v>
      </c>
      <c r="F14" s="97">
        <v>5.5</v>
      </c>
      <c r="G14" s="97">
        <v>5.1953125000000044</v>
      </c>
      <c r="H14" s="101"/>
      <c r="I14" s="96">
        <v>10454</v>
      </c>
      <c r="J14" s="97">
        <v>5.3</v>
      </c>
      <c r="K14" s="96">
        <v>10265</v>
      </c>
      <c r="L14" s="97">
        <v>5.7</v>
      </c>
      <c r="M14" s="97">
        <v>1.8412079883098009</v>
      </c>
    </row>
    <row r="15" spans="1:13" ht="13" customHeight="1" x14ac:dyDescent="0.25">
      <c r="A15" s="129" t="s">
        <v>81</v>
      </c>
      <c r="B15" s="179"/>
      <c r="C15" s="114">
        <v>188</v>
      </c>
      <c r="D15" s="116">
        <v>0.40000000000000036</v>
      </c>
      <c r="E15" s="114">
        <v>221</v>
      </c>
      <c r="F15" s="116">
        <v>0.39999999999999858</v>
      </c>
      <c r="G15" s="116">
        <v>-14.932126696832581</v>
      </c>
      <c r="H15" s="74"/>
      <c r="I15" s="114">
        <v>863</v>
      </c>
      <c r="J15" s="116">
        <v>0.39999999999999947</v>
      </c>
      <c r="K15" s="114">
        <v>1048</v>
      </c>
      <c r="L15" s="116">
        <v>0.60000000000000053</v>
      </c>
      <c r="M15" s="116">
        <v>-17.652671755725191</v>
      </c>
    </row>
    <row r="16" spans="1:13" ht="13" customHeight="1" x14ac:dyDescent="0.25">
      <c r="A16" s="100" t="s">
        <v>130</v>
      </c>
      <c r="B16" s="179"/>
      <c r="C16" s="96">
        <v>9647</v>
      </c>
      <c r="D16" s="97">
        <v>18</v>
      </c>
      <c r="E16" s="96">
        <v>7688</v>
      </c>
      <c r="F16" s="97">
        <v>16.399999999999999</v>
      </c>
      <c r="G16" s="97">
        <v>25.481269510926108</v>
      </c>
      <c r="H16" s="86"/>
      <c r="I16" s="96">
        <v>29704</v>
      </c>
      <c r="J16" s="97">
        <v>15</v>
      </c>
      <c r="K16" s="96">
        <v>23333</v>
      </c>
      <c r="L16" s="97">
        <v>12.9</v>
      </c>
      <c r="M16" s="97">
        <v>27.304675781082576</v>
      </c>
    </row>
    <row r="17" spans="1:13" s="271" customFormat="1" ht="13" customHeight="1" thickBot="1" x14ac:dyDescent="0.3">
      <c r="A17" s="191" t="s">
        <v>83</v>
      </c>
      <c r="B17" s="192"/>
      <c r="C17" s="448">
        <v>1945.6769999999997</v>
      </c>
      <c r="D17" s="269"/>
      <c r="E17" s="418">
        <v>1219</v>
      </c>
      <c r="F17" s="270"/>
      <c r="G17" s="193">
        <v>59.612551271534016</v>
      </c>
      <c r="H17" s="138"/>
      <c r="I17" s="448">
        <v>7178.9549999999999</v>
      </c>
      <c r="J17" s="269"/>
      <c r="K17" s="152">
        <v>6907</v>
      </c>
      <c r="L17" s="270"/>
      <c r="M17" s="155">
        <v>3.9373823657159468</v>
      </c>
    </row>
    <row r="18" spans="1:13" ht="11.15" customHeight="1" x14ac:dyDescent="0.25">
      <c r="A18" s="272"/>
      <c r="B18" s="179"/>
      <c r="C18" s="273"/>
      <c r="D18" s="274"/>
      <c r="E18" s="274"/>
      <c r="F18" s="274"/>
      <c r="G18" s="274"/>
      <c r="H18" s="135"/>
      <c r="I18" s="135"/>
      <c r="J18" s="135"/>
      <c r="K18" s="135"/>
      <c r="L18" s="135"/>
      <c r="M18" s="135"/>
    </row>
    <row r="19" spans="1:13" ht="15" customHeight="1" x14ac:dyDescent="0.25">
      <c r="A19" s="276" t="s">
        <v>102</v>
      </c>
      <c r="B19" s="179"/>
      <c r="C19" s="71"/>
      <c r="D19" s="77"/>
      <c r="E19" s="274"/>
      <c r="F19" s="274"/>
      <c r="G19" s="274"/>
      <c r="H19" s="200"/>
      <c r="I19" s="77"/>
      <c r="J19" s="135"/>
      <c r="K19" s="135"/>
      <c r="L19" s="135"/>
      <c r="M19" s="135"/>
    </row>
    <row r="20" spans="1:13" s="282" customFormat="1" ht="13" customHeight="1" x14ac:dyDescent="0.25">
      <c r="A20" s="277" t="s">
        <v>103</v>
      </c>
      <c r="B20" s="278"/>
      <c r="C20" s="71"/>
      <c r="D20" s="77"/>
      <c r="E20" s="274"/>
      <c r="F20" s="274"/>
      <c r="G20" s="274"/>
      <c r="H20" s="281"/>
      <c r="I20" s="279">
        <v>20431</v>
      </c>
      <c r="J20" s="280"/>
      <c r="K20" s="279">
        <v>19566</v>
      </c>
      <c r="L20" s="280"/>
      <c r="M20" s="289">
        <v>4.4209342737401514</v>
      </c>
    </row>
    <row r="21" spans="1:13" s="282" customFormat="1" ht="13" customHeight="1" x14ac:dyDescent="0.25">
      <c r="A21" s="159" t="s">
        <v>104</v>
      </c>
      <c r="B21" s="209"/>
      <c r="C21" s="71"/>
      <c r="D21" s="77"/>
      <c r="E21" s="274"/>
      <c r="F21" s="274"/>
      <c r="G21" s="274"/>
      <c r="H21" s="157"/>
      <c r="I21" s="101">
        <v>20121</v>
      </c>
      <c r="J21" s="284"/>
      <c r="K21" s="101">
        <v>19295</v>
      </c>
      <c r="L21" s="284"/>
      <c r="M21" s="377">
        <v>4.2809017880279798</v>
      </c>
    </row>
    <row r="22" spans="1:13" s="282" customFormat="1" ht="13" customHeight="1" x14ac:dyDescent="0.25">
      <c r="A22" s="453" t="s">
        <v>105</v>
      </c>
      <c r="B22" s="213"/>
      <c r="C22" s="71"/>
      <c r="D22" s="77"/>
      <c r="E22" s="274"/>
      <c r="F22" s="274"/>
      <c r="G22" s="274"/>
      <c r="H22" s="292"/>
      <c r="I22" s="454">
        <v>310</v>
      </c>
      <c r="J22" s="163"/>
      <c r="K22" s="454">
        <v>271</v>
      </c>
      <c r="L22" s="163"/>
      <c r="M22" s="289">
        <v>14.391143911439119</v>
      </c>
    </row>
    <row r="23" spans="1:13" s="282" customFormat="1" ht="13" customHeight="1" x14ac:dyDescent="0.25">
      <c r="A23" s="455"/>
      <c r="B23" s="456"/>
      <c r="C23" s="457"/>
      <c r="D23" s="458"/>
      <c r="E23" s="459"/>
      <c r="F23" s="458"/>
      <c r="G23" s="460"/>
      <c r="H23" s="461"/>
      <c r="I23" s="462"/>
      <c r="J23" s="463"/>
      <c r="K23" s="462"/>
      <c r="L23" s="463"/>
      <c r="M23" s="464"/>
    </row>
    <row r="24" spans="1:13" ht="13" customHeight="1" x14ac:dyDescent="0.25">
      <c r="A24" s="347" t="s">
        <v>131</v>
      </c>
      <c r="B24" s="209"/>
      <c r="C24" s="283"/>
      <c r="D24" s="284"/>
      <c r="E24" s="285"/>
      <c r="F24" s="284"/>
      <c r="G24" s="286"/>
      <c r="H24" s="157"/>
      <c r="I24" s="285"/>
      <c r="J24" s="284"/>
      <c r="K24" s="285"/>
      <c r="L24" s="284"/>
      <c r="M24" s="286"/>
    </row>
    <row r="25" spans="1:13" ht="13" customHeight="1" x14ac:dyDescent="0.25">
      <c r="A25" s="287" t="s">
        <v>106</v>
      </c>
      <c r="B25" s="209"/>
      <c r="C25" s="279">
        <v>434</v>
      </c>
      <c r="D25" s="163"/>
      <c r="E25" s="279">
        <v>-67</v>
      </c>
      <c r="F25" s="288"/>
      <c r="G25" s="97" t="s">
        <v>152</v>
      </c>
      <c r="H25" s="157"/>
      <c r="I25" s="285"/>
      <c r="J25" s="284"/>
      <c r="K25" s="285"/>
      <c r="L25" s="284"/>
      <c r="M25" s="286"/>
    </row>
    <row r="26" spans="1:13" ht="12.75" customHeight="1" x14ac:dyDescent="0.25">
      <c r="A26" s="290" t="s">
        <v>107</v>
      </c>
      <c r="B26" s="209"/>
      <c r="C26" s="294">
        <v>865</v>
      </c>
      <c r="D26" s="292"/>
      <c r="E26" s="294">
        <v>236</v>
      </c>
      <c r="F26" s="292"/>
      <c r="G26" s="293" t="s">
        <v>152</v>
      </c>
      <c r="H26" s="157"/>
      <c r="I26" s="101"/>
      <c r="J26" s="157"/>
      <c r="K26" s="101"/>
      <c r="L26" s="157"/>
      <c r="M26" s="293"/>
    </row>
    <row r="27" spans="1:13" ht="13" customHeight="1" x14ac:dyDescent="0.25">
      <c r="A27" s="287" t="s">
        <v>108</v>
      </c>
      <c r="B27" s="209"/>
      <c r="C27" s="279">
        <v>865</v>
      </c>
      <c r="D27" s="163"/>
      <c r="E27" s="279">
        <v>236</v>
      </c>
      <c r="F27" s="288"/>
      <c r="G27" s="289">
        <v>266.52542372881356</v>
      </c>
      <c r="H27" s="292"/>
      <c r="I27" s="101"/>
      <c r="J27" s="292"/>
      <c r="K27" s="101"/>
      <c r="L27" s="292"/>
      <c r="M27" s="293"/>
    </row>
    <row r="28" spans="1:13" ht="13" customHeight="1" x14ac:dyDescent="0.25">
      <c r="A28" s="159"/>
      <c r="B28" s="209"/>
      <c r="C28" s="69"/>
      <c r="D28" s="74"/>
      <c r="E28" s="69"/>
      <c r="F28" s="74"/>
      <c r="G28" s="74"/>
      <c r="H28" s="292"/>
      <c r="I28" s="101"/>
      <c r="J28" s="292"/>
      <c r="K28" s="101"/>
      <c r="L28" s="292"/>
      <c r="M28" s="99"/>
    </row>
    <row r="29" spans="1:13" ht="13" customHeight="1" x14ac:dyDescent="0.25">
      <c r="A29" s="347" t="s">
        <v>109</v>
      </c>
      <c r="B29" s="213"/>
      <c r="C29" s="296"/>
      <c r="D29" s="292"/>
      <c r="E29" s="296"/>
      <c r="F29" s="292"/>
      <c r="G29" s="157"/>
      <c r="H29" s="292"/>
      <c r="I29" s="157"/>
      <c r="J29" s="292"/>
      <c r="K29" s="157"/>
      <c r="L29" s="292"/>
      <c r="M29" s="157"/>
    </row>
    <row r="30" spans="1:13" ht="13" customHeight="1" x14ac:dyDescent="0.25">
      <c r="A30" s="94" t="s">
        <v>110</v>
      </c>
      <c r="B30" s="213"/>
      <c r="C30" s="206">
        <v>828.94191312408725</v>
      </c>
      <c r="D30" s="97"/>
      <c r="E30" s="206">
        <v>737.11577812325686</v>
      </c>
      <c r="F30" s="97"/>
      <c r="G30" s="97">
        <v>12.457491445187285</v>
      </c>
      <c r="H30" s="292"/>
      <c r="I30" s="206">
        <v>778.17151167358736</v>
      </c>
      <c r="J30" s="97"/>
      <c r="K30" s="206">
        <v>722.29394366939459</v>
      </c>
      <c r="L30" s="97"/>
      <c r="M30" s="97">
        <v>7.736125782852854</v>
      </c>
    </row>
    <row r="31" spans="1:13" s="271" customFormat="1" ht="13" customHeight="1" x14ac:dyDescent="0.25">
      <c r="A31" s="290" t="s">
        <v>111</v>
      </c>
      <c r="B31" s="209"/>
      <c r="C31" s="203">
        <v>17.618567061184965</v>
      </c>
      <c r="D31" s="99"/>
      <c r="E31" s="203">
        <v>17.290415488783239</v>
      </c>
      <c r="F31" s="99"/>
      <c r="G31" s="99">
        <v>1.8978813586903565</v>
      </c>
      <c r="H31" s="292"/>
      <c r="I31" s="203">
        <v>17.344181305548695</v>
      </c>
      <c r="J31" s="99"/>
      <c r="K31" s="203">
        <v>17.738660788572751</v>
      </c>
      <c r="L31" s="99"/>
      <c r="M31" s="99">
        <v>-2.2238402759140685</v>
      </c>
    </row>
    <row r="32" spans="1:13" ht="13" customHeight="1" thickBot="1" x14ac:dyDescent="0.3">
      <c r="A32" s="297" t="s">
        <v>12</v>
      </c>
      <c r="B32" s="208"/>
      <c r="C32" s="298">
        <v>47.049337794916873</v>
      </c>
      <c r="D32" s="132"/>
      <c r="E32" s="298">
        <v>42.631467046089426</v>
      </c>
      <c r="F32" s="132"/>
      <c r="G32" s="132">
        <v>10.362933895873748</v>
      </c>
      <c r="H32" s="292"/>
      <c r="I32" s="298">
        <v>44.866430877578367</v>
      </c>
      <c r="J32" s="132"/>
      <c r="K32" s="298">
        <v>40.71862877803585</v>
      </c>
      <c r="L32" s="132"/>
      <c r="M32" s="132">
        <v>10.186497492714919</v>
      </c>
    </row>
    <row r="33" spans="1:13" ht="11.15" customHeight="1" x14ac:dyDescent="0.25">
      <c r="E33" s="451"/>
      <c r="K33" s="451"/>
    </row>
    <row r="34" spans="1:13" ht="11.15" customHeight="1" x14ac:dyDescent="0.25">
      <c r="A34" s="500" t="s">
        <v>112</v>
      </c>
      <c r="B34" s="500"/>
      <c r="C34" s="500"/>
      <c r="D34" s="500"/>
      <c r="E34" s="500"/>
      <c r="F34" s="500"/>
      <c r="G34" s="500"/>
      <c r="H34" s="500"/>
      <c r="I34" s="500"/>
      <c r="J34" s="500"/>
      <c r="K34" s="500"/>
      <c r="L34" s="500"/>
      <c r="M34" s="500"/>
    </row>
    <row r="35" spans="1:13" ht="10.5" customHeight="1" x14ac:dyDescent="0.25">
      <c r="A35" s="500"/>
      <c r="B35" s="500"/>
      <c r="C35" s="500"/>
      <c r="D35" s="500"/>
      <c r="E35" s="500"/>
      <c r="F35" s="500"/>
      <c r="G35" s="500"/>
      <c r="H35" s="500"/>
      <c r="I35" s="500"/>
      <c r="J35" s="500"/>
      <c r="K35" s="500"/>
      <c r="L35" s="500"/>
      <c r="M35" s="500"/>
    </row>
    <row r="38" spans="1:13" x14ac:dyDescent="0.25">
      <c r="A38" s="159"/>
    </row>
  </sheetData>
  <mergeCells count="7">
    <mergeCell ref="A35:M35"/>
    <mergeCell ref="A1:M1"/>
    <mergeCell ref="A2:M2"/>
    <mergeCell ref="A3:M3"/>
    <mergeCell ref="C5:G5"/>
    <mergeCell ref="I5:M5"/>
    <mergeCell ref="A34:M34"/>
  </mergeCells>
  <pageMargins left="0.19685039370078741" right="0.31496062992125984" top="0.78740157480314965" bottom="0.23622047244094491" header="0" footer="0"/>
  <pageSetup scale="82"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27650" r:id="rId5">
          <objectPr defaultSize="0" autoPict="0" r:id="rId6">
            <anchor moveWithCells="1" sizeWithCells="1">
              <from>
                <xdr:col>4</xdr:col>
                <xdr:colOff>0</xdr:colOff>
                <xdr:row>34</xdr:row>
                <xdr:rowOff>0</xdr:rowOff>
              </from>
              <to>
                <xdr:col>4</xdr:col>
                <xdr:colOff>0</xdr:colOff>
                <xdr:row>34</xdr:row>
                <xdr:rowOff>50800</xdr:rowOff>
              </to>
            </anchor>
          </objectPr>
        </oleObject>
      </mc:Choice>
      <mc:Fallback>
        <oleObject progId="Word.Picture.8" shapeId="27650" r:id="rId5"/>
      </mc:Fallback>
    </mc:AlternateContent>
    <mc:AlternateContent xmlns:mc="http://schemas.openxmlformats.org/markup-compatibility/2006">
      <mc:Choice Requires="x14">
        <oleObject progId="Word.Picture.8" shapeId="27651" r:id="rId7">
          <objectPr defaultSize="0" autoPict="0" r:id="rId6">
            <anchor moveWithCells="1" sizeWithCells="1">
              <from>
                <xdr:col>4</xdr:col>
                <xdr:colOff>0</xdr:colOff>
                <xdr:row>33</xdr:row>
                <xdr:rowOff>0</xdr:rowOff>
              </from>
              <to>
                <xdr:col>4</xdr:col>
                <xdr:colOff>0</xdr:colOff>
                <xdr:row>33</xdr:row>
                <xdr:rowOff>50800</xdr:rowOff>
              </to>
            </anchor>
          </objectPr>
        </oleObject>
      </mc:Choice>
      <mc:Fallback>
        <oleObject progId="Word.Picture.8" shapeId="27651" r:id="rId7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38"/>
  <sheetViews>
    <sheetView showGridLines="0" zoomScaleNormal="100" zoomScaleSheetLayoutView="140" workbookViewId="0">
      <selection sqref="A1:M1"/>
    </sheetView>
  </sheetViews>
  <sheetFormatPr defaultColWidth="9.81640625" defaultRowHeight="10.5" x14ac:dyDescent="0.25"/>
  <cols>
    <col min="1" max="1" width="42.7265625" style="164" customWidth="1"/>
    <col min="2" max="2" width="2.7265625" style="164" customWidth="1"/>
    <col min="3" max="7" width="7.7265625" style="164" customWidth="1"/>
    <col min="8" max="8" width="2.7265625" style="357" customWidth="1"/>
    <col min="9" max="13" width="7.7265625" style="164" customWidth="1"/>
    <col min="14" max="16384" width="9.81640625" style="164"/>
  </cols>
  <sheetData>
    <row r="1" spans="1:14" ht="11.15" customHeight="1" x14ac:dyDescent="0.25">
      <c r="A1" s="489" t="s">
        <v>113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</row>
    <row r="2" spans="1:14" ht="11.15" customHeight="1" x14ac:dyDescent="0.25">
      <c r="A2" s="490" t="s">
        <v>101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</row>
    <row r="3" spans="1:14" ht="11.15" customHeight="1" x14ac:dyDescent="0.25">
      <c r="A3" s="491" t="s">
        <v>6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</row>
    <row r="4" spans="1:14" ht="11.15" customHeight="1" x14ac:dyDescent="0.25">
      <c r="A4" s="300"/>
      <c r="B4" s="300"/>
      <c r="C4" s="300"/>
      <c r="D4" s="300"/>
      <c r="E4" s="300"/>
      <c r="F4" s="300"/>
      <c r="G4" s="300"/>
      <c r="H4" s="299"/>
      <c r="I4" s="301"/>
      <c r="J4" s="302"/>
      <c r="K4" s="302"/>
      <c r="L4" s="302"/>
    </row>
    <row r="5" spans="1:14" ht="15" customHeight="1" x14ac:dyDescent="0.25">
      <c r="A5" s="303"/>
      <c r="B5" s="303"/>
      <c r="C5" s="502" t="s">
        <v>142</v>
      </c>
      <c r="D5" s="502"/>
      <c r="E5" s="502"/>
      <c r="F5" s="502"/>
      <c r="G5" s="502"/>
      <c r="H5" s="304"/>
      <c r="I5" s="502" t="s">
        <v>143</v>
      </c>
      <c r="J5" s="502"/>
      <c r="K5" s="502"/>
      <c r="L5" s="502"/>
      <c r="M5" s="502"/>
    </row>
    <row r="6" spans="1:14" s="307" customFormat="1" ht="15" customHeight="1" x14ac:dyDescent="0.25">
      <c r="A6" s="305"/>
      <c r="B6" s="305"/>
      <c r="C6" s="80">
        <v>2021</v>
      </c>
      <c r="D6" s="80" t="s">
        <v>55</v>
      </c>
      <c r="E6" s="80">
        <v>2020</v>
      </c>
      <c r="F6" s="80" t="s">
        <v>55</v>
      </c>
      <c r="G6" s="80" t="s">
        <v>56</v>
      </c>
      <c r="H6" s="306"/>
      <c r="I6" s="80">
        <v>2021</v>
      </c>
      <c r="J6" s="80" t="s">
        <v>55</v>
      </c>
      <c r="K6" s="80">
        <v>2020</v>
      </c>
      <c r="L6" s="80" t="s">
        <v>55</v>
      </c>
      <c r="M6" s="80" t="s">
        <v>56</v>
      </c>
    </row>
    <row r="7" spans="1:14" ht="13" customHeight="1" x14ac:dyDescent="0.25">
      <c r="A7" s="81" t="s">
        <v>57</v>
      </c>
      <c r="B7" s="186"/>
      <c r="C7" s="122">
        <v>18581</v>
      </c>
      <c r="D7" s="124">
        <v>100</v>
      </c>
      <c r="E7" s="122">
        <v>17319</v>
      </c>
      <c r="F7" s="124">
        <v>100</v>
      </c>
      <c r="G7" s="124">
        <v>7.2867948495871637</v>
      </c>
      <c r="H7" s="123"/>
      <c r="I7" s="122">
        <v>73027</v>
      </c>
      <c r="J7" s="124">
        <v>100</v>
      </c>
      <c r="K7" s="122">
        <v>65172</v>
      </c>
      <c r="L7" s="124">
        <v>100</v>
      </c>
      <c r="M7" s="124">
        <v>12.052722027864737</v>
      </c>
    </row>
    <row r="8" spans="1:14" ht="13" customHeight="1" x14ac:dyDescent="0.25">
      <c r="A8" s="87" t="s">
        <v>58</v>
      </c>
      <c r="B8" s="186"/>
      <c r="C8" s="308">
        <v>12843</v>
      </c>
      <c r="D8" s="309">
        <v>69.099999999999994</v>
      </c>
      <c r="E8" s="308">
        <v>11966</v>
      </c>
      <c r="F8" s="309">
        <v>69.099999999999994</v>
      </c>
      <c r="G8" s="309">
        <v>7.3290991141567785</v>
      </c>
      <c r="H8" s="56"/>
      <c r="I8" s="308">
        <v>51291</v>
      </c>
      <c r="J8" s="309">
        <v>70.2</v>
      </c>
      <c r="K8" s="308">
        <v>45597</v>
      </c>
      <c r="L8" s="309">
        <v>70</v>
      </c>
      <c r="M8" s="309">
        <v>12.487663662083026</v>
      </c>
    </row>
    <row r="9" spans="1:14" ht="13" customHeight="1" x14ac:dyDescent="0.25">
      <c r="A9" s="89" t="s">
        <v>59</v>
      </c>
      <c r="B9" s="186"/>
      <c r="C9" s="310">
        <v>5738</v>
      </c>
      <c r="D9" s="311">
        <v>30.9</v>
      </c>
      <c r="E9" s="310">
        <v>5353</v>
      </c>
      <c r="F9" s="311">
        <v>30.9</v>
      </c>
      <c r="G9" s="311">
        <v>7.192228656827937</v>
      </c>
      <c r="H9" s="56"/>
      <c r="I9" s="310">
        <v>21736</v>
      </c>
      <c r="J9" s="311">
        <v>29.8</v>
      </c>
      <c r="K9" s="310">
        <v>19575</v>
      </c>
      <c r="L9" s="311">
        <v>30</v>
      </c>
      <c r="M9" s="311">
        <v>11.039591315453379</v>
      </c>
    </row>
    <row r="10" spans="1:14" ht="13" customHeight="1" x14ac:dyDescent="0.25">
      <c r="A10" s="183" t="s">
        <v>60</v>
      </c>
      <c r="B10" s="312"/>
      <c r="C10" s="187">
        <v>906</v>
      </c>
      <c r="D10" s="188">
        <v>4.9000000000000004</v>
      </c>
      <c r="E10" s="187">
        <v>849</v>
      </c>
      <c r="F10" s="188">
        <v>4.9000000000000004</v>
      </c>
      <c r="G10" s="188">
        <v>6.7137809187279185</v>
      </c>
      <c r="H10" s="313"/>
      <c r="I10" s="187">
        <v>3255</v>
      </c>
      <c r="J10" s="188">
        <v>4.5</v>
      </c>
      <c r="K10" s="187">
        <v>3314</v>
      </c>
      <c r="L10" s="188">
        <v>5.0999999999999996</v>
      </c>
      <c r="M10" s="188">
        <v>-1.7803258901629482</v>
      </c>
    </row>
    <row r="11" spans="1:14" ht="13" customHeight="1" x14ac:dyDescent="0.25">
      <c r="A11" s="184" t="s">
        <v>61</v>
      </c>
      <c r="B11" s="312"/>
      <c r="C11" s="122">
        <v>3856</v>
      </c>
      <c r="D11" s="124">
        <v>20.7</v>
      </c>
      <c r="E11" s="122">
        <v>3667</v>
      </c>
      <c r="F11" s="124">
        <v>21.1</v>
      </c>
      <c r="G11" s="124">
        <v>5.1540769020998134</v>
      </c>
      <c r="H11" s="56"/>
      <c r="I11" s="122">
        <v>14620</v>
      </c>
      <c r="J11" s="124">
        <v>20</v>
      </c>
      <c r="K11" s="122">
        <v>13540</v>
      </c>
      <c r="L11" s="124">
        <v>20.699999999999996</v>
      </c>
      <c r="M11" s="124">
        <v>7.9763663220088654</v>
      </c>
    </row>
    <row r="12" spans="1:14" ht="13" customHeight="1" x14ac:dyDescent="0.25">
      <c r="A12" s="87" t="s">
        <v>95</v>
      </c>
      <c r="B12" s="186"/>
      <c r="C12" s="308">
        <v>48</v>
      </c>
      <c r="D12" s="309">
        <v>0.3</v>
      </c>
      <c r="E12" s="308">
        <v>-6</v>
      </c>
      <c r="F12" s="309">
        <v>0</v>
      </c>
      <c r="G12" s="309" t="s">
        <v>152</v>
      </c>
      <c r="H12" s="56"/>
      <c r="I12" s="308">
        <v>99</v>
      </c>
      <c r="J12" s="309">
        <v>0.1</v>
      </c>
      <c r="K12" s="308">
        <v>65</v>
      </c>
      <c r="L12" s="309">
        <v>0.1</v>
      </c>
      <c r="M12" s="309">
        <v>52.307692307692299</v>
      </c>
    </row>
    <row r="13" spans="1:14" s="126" customFormat="1" ht="13" customHeight="1" x14ac:dyDescent="0.25">
      <c r="A13" s="102" t="s">
        <v>79</v>
      </c>
      <c r="B13" s="314"/>
      <c r="C13" s="315">
        <v>928</v>
      </c>
      <c r="D13" s="311">
        <v>5</v>
      </c>
      <c r="E13" s="315">
        <v>843</v>
      </c>
      <c r="F13" s="311">
        <v>4.9000000000000004</v>
      </c>
      <c r="G13" s="316">
        <v>10.083036773428233</v>
      </c>
      <c r="H13" s="123"/>
      <c r="I13" s="315">
        <v>3762</v>
      </c>
      <c r="J13" s="311">
        <v>5.2</v>
      </c>
      <c r="K13" s="315">
        <v>2656</v>
      </c>
      <c r="L13" s="311">
        <v>4.0999999999999996</v>
      </c>
      <c r="M13" s="316">
        <v>41.641566265060234</v>
      </c>
    </row>
    <row r="14" spans="1:14" ht="13" customHeight="1" x14ac:dyDescent="0.25">
      <c r="A14" s="190" t="s">
        <v>80</v>
      </c>
      <c r="C14" s="96">
        <v>721</v>
      </c>
      <c r="D14" s="188">
        <v>3.9</v>
      </c>
      <c r="E14" s="187">
        <v>781</v>
      </c>
      <c r="F14" s="188">
        <v>4.5</v>
      </c>
      <c r="G14" s="188">
        <v>-7.6824583866837433</v>
      </c>
      <c r="H14" s="317"/>
      <c r="I14" s="96">
        <v>2864</v>
      </c>
      <c r="J14" s="188">
        <v>3.9</v>
      </c>
      <c r="K14" s="187">
        <v>2968</v>
      </c>
      <c r="L14" s="188">
        <v>4.5999999999999996</v>
      </c>
      <c r="M14" s="318">
        <v>-3.5040431266846306</v>
      </c>
      <c r="N14" s="424"/>
    </row>
    <row r="15" spans="1:14" ht="13" customHeight="1" x14ac:dyDescent="0.25">
      <c r="A15" s="129" t="s">
        <v>81</v>
      </c>
      <c r="B15" s="186"/>
      <c r="C15" s="450">
        <v>161</v>
      </c>
      <c r="D15" s="319">
        <v>0.79999999999999938</v>
      </c>
      <c r="E15" s="450">
        <v>149</v>
      </c>
      <c r="F15" s="319">
        <v>0.79999999999999893</v>
      </c>
      <c r="G15" s="320">
        <v>8.0536912751677967</v>
      </c>
      <c r="H15" s="56"/>
      <c r="I15" s="450">
        <v>602</v>
      </c>
      <c r="J15" s="319">
        <v>0.80000000000000027</v>
      </c>
      <c r="K15" s="450">
        <v>603</v>
      </c>
      <c r="L15" s="319">
        <v>0.90000000000000036</v>
      </c>
      <c r="M15" s="320">
        <v>-0.16583747927031434</v>
      </c>
    </row>
    <row r="16" spans="1:14" ht="13" customHeight="1" x14ac:dyDescent="0.25">
      <c r="A16" s="100" t="s">
        <v>130</v>
      </c>
      <c r="B16" s="186"/>
      <c r="C16" s="187">
        <v>1810</v>
      </c>
      <c r="D16" s="188">
        <v>9.6999999999999993</v>
      </c>
      <c r="E16" s="187">
        <v>1773</v>
      </c>
      <c r="F16" s="188">
        <v>10.199999999999999</v>
      </c>
      <c r="G16" s="188">
        <v>2.0868584320360872</v>
      </c>
      <c r="H16" s="123"/>
      <c r="I16" s="187">
        <v>7228</v>
      </c>
      <c r="J16" s="188">
        <v>9.9</v>
      </c>
      <c r="K16" s="187">
        <v>6227</v>
      </c>
      <c r="L16" s="188">
        <v>9.6</v>
      </c>
      <c r="M16" s="318">
        <v>16.07515657620042</v>
      </c>
    </row>
    <row r="17" spans="1:16" s="325" customFormat="1" ht="13" customHeight="1" thickBot="1" x14ac:dyDescent="0.3">
      <c r="A17" s="191" t="s">
        <v>83</v>
      </c>
      <c r="B17" s="321"/>
      <c r="C17" s="448">
        <v>1040.6300000000001</v>
      </c>
      <c r="D17" s="269"/>
      <c r="E17" s="152">
        <v>632</v>
      </c>
      <c r="F17" s="270"/>
      <c r="G17" s="193">
        <v>64.656645569620281</v>
      </c>
      <c r="H17" s="56"/>
      <c r="I17" s="448">
        <v>2049.355</v>
      </c>
      <c r="J17" s="322"/>
      <c r="K17" s="152">
        <v>1694</v>
      </c>
      <c r="L17" s="323"/>
      <c r="M17" s="324">
        <v>20.977272727272723</v>
      </c>
    </row>
    <row r="18" spans="1:16" ht="11.15" customHeight="1" x14ac:dyDescent="0.25">
      <c r="A18" s="326"/>
      <c r="B18" s="186"/>
      <c r="C18" s="48"/>
      <c r="D18" s="44"/>
      <c r="E18" s="48"/>
      <c r="F18" s="327"/>
      <c r="G18" s="328"/>
      <c r="H18" s="329"/>
      <c r="I18" s="330"/>
      <c r="J18" s="330"/>
      <c r="K18" s="331"/>
      <c r="L18" s="34"/>
      <c r="M18" s="34"/>
    </row>
    <row r="19" spans="1:16" ht="15" customHeight="1" x14ac:dyDescent="0.25">
      <c r="A19" s="197" t="s">
        <v>114</v>
      </c>
      <c r="B19" s="186"/>
      <c r="C19" s="335"/>
      <c r="D19" s="332"/>
      <c r="E19" s="417"/>
      <c r="F19" s="333"/>
      <c r="G19" s="333"/>
      <c r="H19" s="334"/>
      <c r="I19" s="335"/>
      <c r="J19" s="332"/>
      <c r="K19" s="333"/>
      <c r="L19" s="333"/>
      <c r="M19" s="333"/>
    </row>
    <row r="20" spans="1:16" ht="13" customHeight="1" x14ac:dyDescent="0.25">
      <c r="A20" s="375" t="s">
        <v>150</v>
      </c>
      <c r="B20" s="336"/>
      <c r="C20" s="335"/>
      <c r="D20" s="332"/>
      <c r="E20" s="417"/>
      <c r="F20" s="333"/>
      <c r="G20" s="333"/>
      <c r="H20" s="338"/>
      <c r="I20" s="279">
        <v>3652</v>
      </c>
      <c r="J20" s="337"/>
      <c r="K20" s="279">
        <v>3368</v>
      </c>
      <c r="L20" s="337"/>
      <c r="M20" s="289">
        <v>8.4323040380047445</v>
      </c>
    </row>
    <row r="21" spans="1:16" ht="13" customHeight="1" x14ac:dyDescent="0.25">
      <c r="A21" s="159" t="s">
        <v>104</v>
      </c>
      <c r="B21" s="126"/>
      <c r="C21" s="335"/>
      <c r="D21" s="332"/>
      <c r="E21" s="417"/>
      <c r="F21" s="333"/>
      <c r="G21" s="333"/>
      <c r="H21" s="56"/>
      <c r="I21" s="125">
        <v>1428</v>
      </c>
      <c r="J21" s="56"/>
      <c r="K21" s="125">
        <v>1331</v>
      </c>
      <c r="L21" s="56"/>
      <c r="M21" s="470">
        <v>7.2877535687453143</v>
      </c>
    </row>
    <row r="22" spans="1:16" ht="13" customHeight="1" x14ac:dyDescent="0.25">
      <c r="A22" s="100" t="s">
        <v>105</v>
      </c>
      <c r="B22" s="126"/>
      <c r="C22" s="335"/>
      <c r="D22" s="332"/>
      <c r="E22" s="417"/>
      <c r="F22" s="333"/>
      <c r="G22" s="333"/>
      <c r="H22" s="338"/>
      <c r="I22" s="454">
        <v>2224</v>
      </c>
      <c r="J22" s="471"/>
      <c r="K22" s="454">
        <v>2037</v>
      </c>
      <c r="L22" s="471"/>
      <c r="M22" s="289">
        <v>9.1801669121256637</v>
      </c>
    </row>
    <row r="23" spans="1:16" ht="13" customHeight="1" x14ac:dyDescent="0.25">
      <c r="A23" s="465"/>
      <c r="B23" s="466"/>
      <c r="C23" s="335"/>
      <c r="D23" s="332"/>
      <c r="E23" s="417"/>
      <c r="F23" s="333"/>
      <c r="G23" s="333"/>
      <c r="H23" s="467"/>
      <c r="I23" s="468"/>
      <c r="J23" s="469"/>
      <c r="K23" s="468"/>
      <c r="L23" s="469"/>
      <c r="M23" s="464"/>
    </row>
    <row r="24" spans="1:16" ht="13" customHeight="1" x14ac:dyDescent="0.25">
      <c r="A24" s="347" t="s">
        <v>132</v>
      </c>
      <c r="B24" s="340"/>
      <c r="C24" s="341"/>
      <c r="D24" s="342"/>
      <c r="E24" s="341"/>
      <c r="F24" s="342"/>
      <c r="G24" s="343"/>
      <c r="H24" s="56"/>
      <c r="I24" s="341"/>
      <c r="J24" s="342"/>
      <c r="K24" s="341"/>
      <c r="L24" s="342"/>
      <c r="M24" s="343"/>
    </row>
    <row r="25" spans="1:16" ht="13" customHeight="1" x14ac:dyDescent="0.25">
      <c r="A25" s="287" t="s">
        <v>106</v>
      </c>
      <c r="B25" s="340"/>
      <c r="C25" s="279">
        <v>112</v>
      </c>
      <c r="D25" s="344"/>
      <c r="E25" s="279">
        <v>119</v>
      </c>
      <c r="F25" s="344"/>
      <c r="G25" s="289">
        <v>-5.8823529411764719</v>
      </c>
      <c r="H25" s="56"/>
      <c r="I25" s="345"/>
      <c r="J25" s="342"/>
      <c r="K25" s="345"/>
      <c r="L25" s="342"/>
      <c r="M25" s="343"/>
    </row>
    <row r="26" spans="1:16" ht="12.75" customHeight="1" x14ac:dyDescent="0.25">
      <c r="A26" s="475" t="s">
        <v>107</v>
      </c>
      <c r="B26" s="340"/>
      <c r="C26" s="291">
        <v>284</v>
      </c>
      <c r="D26" s="342"/>
      <c r="E26" s="291">
        <v>207</v>
      </c>
      <c r="F26" s="342"/>
      <c r="G26" s="123">
        <v>37.198067632850254</v>
      </c>
      <c r="H26" s="56"/>
      <c r="I26" s="345"/>
      <c r="J26" s="342"/>
      <c r="K26" s="345"/>
      <c r="L26" s="342"/>
      <c r="M26" s="343"/>
    </row>
    <row r="27" spans="1:16" x14ac:dyDescent="0.25">
      <c r="A27" s="287" t="s">
        <v>108</v>
      </c>
      <c r="B27" s="340"/>
      <c r="C27" s="279">
        <v>284</v>
      </c>
      <c r="D27" s="344"/>
      <c r="E27" s="279">
        <v>207</v>
      </c>
      <c r="F27" s="344"/>
      <c r="G27" s="289">
        <v>37.198067632850254</v>
      </c>
      <c r="H27" s="56"/>
      <c r="I27" s="125"/>
      <c r="J27" s="56"/>
      <c r="K27" s="125"/>
      <c r="L27" s="472"/>
      <c r="M27" s="338"/>
    </row>
    <row r="28" spans="1:16" x14ac:dyDescent="0.25">
      <c r="A28" s="339"/>
      <c r="B28" s="126"/>
      <c r="C28" s="346"/>
      <c r="D28" s="334"/>
      <c r="E28" s="346"/>
      <c r="F28" s="334"/>
      <c r="G28" s="123"/>
      <c r="H28" s="123"/>
      <c r="I28" s="125"/>
      <c r="J28" s="334"/>
      <c r="K28" s="125"/>
      <c r="L28" s="472"/>
      <c r="M28" s="123"/>
    </row>
    <row r="29" spans="1:16" ht="13" customHeight="1" x14ac:dyDescent="0.25">
      <c r="A29" s="347" t="s">
        <v>109</v>
      </c>
      <c r="B29" s="126"/>
      <c r="C29" s="348"/>
      <c r="D29" s="334"/>
      <c r="E29" s="348"/>
      <c r="F29" s="334"/>
      <c r="G29" s="56"/>
      <c r="H29" s="56"/>
      <c r="I29" s="56"/>
      <c r="J29" s="334"/>
      <c r="K29" s="56"/>
      <c r="L29" s="334"/>
      <c r="M29" s="56"/>
    </row>
    <row r="30" spans="1:16" ht="13" customHeight="1" thickBot="1" x14ac:dyDescent="0.3">
      <c r="A30" s="349" t="s">
        <v>115</v>
      </c>
      <c r="B30" s="350"/>
      <c r="C30" s="351">
        <v>1387.0592239877978</v>
      </c>
      <c r="D30" s="352"/>
      <c r="E30" s="351">
        <v>1312.5152708947999</v>
      </c>
      <c r="F30" s="352"/>
      <c r="G30" s="132">
        <v>5.6794732027900974</v>
      </c>
      <c r="H30" s="56"/>
      <c r="I30" s="351">
        <v>1381.5925843432701</v>
      </c>
      <c r="J30" s="352"/>
      <c r="K30" s="351">
        <v>1261.6802008180366</v>
      </c>
      <c r="L30" s="352"/>
      <c r="M30" s="132">
        <v>9.5041820777948196</v>
      </c>
    </row>
    <row r="31" spans="1:16" s="356" customFormat="1" ht="11.15" customHeight="1" x14ac:dyDescent="0.25">
      <c r="A31" s="353"/>
      <c r="B31" s="353"/>
      <c r="C31" s="354"/>
      <c r="D31" s="354"/>
      <c r="E31" s="354"/>
      <c r="F31" s="354"/>
      <c r="G31" s="353"/>
      <c r="H31" s="353"/>
      <c r="I31" s="355"/>
      <c r="J31" s="355"/>
      <c r="K31" s="355"/>
      <c r="L31" s="355"/>
      <c r="M31" s="355"/>
    </row>
    <row r="32" spans="1:16" s="356" customFormat="1" ht="11.15" customHeight="1" x14ac:dyDescent="0.25">
      <c r="A32" s="497"/>
      <c r="B32" s="497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497"/>
      <c r="N32" s="497"/>
      <c r="O32" s="497"/>
      <c r="P32" s="497"/>
    </row>
    <row r="33" spans="1:15" ht="11.15" customHeight="1" x14ac:dyDescent="0.25">
      <c r="A33" s="497"/>
      <c r="B33" s="497"/>
      <c r="C33" s="497"/>
      <c r="D33" s="497"/>
      <c r="E33" s="497"/>
      <c r="F33" s="497"/>
      <c r="G33" s="497"/>
      <c r="H33" s="497"/>
      <c r="I33" s="497"/>
      <c r="J33" s="497"/>
      <c r="K33" s="497"/>
      <c r="L33" s="497"/>
      <c r="M33" s="497"/>
      <c r="N33" s="497"/>
      <c r="O33" s="497"/>
    </row>
    <row r="34" spans="1:15" ht="11.15" customHeight="1" x14ac:dyDescent="0.25">
      <c r="A34" s="501" t="s">
        <v>149</v>
      </c>
      <c r="B34" s="501"/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</row>
    <row r="35" spans="1:15" x14ac:dyDescent="0.25">
      <c r="A35" s="501"/>
      <c r="B35" s="501"/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</row>
    <row r="36" spans="1:15" ht="10.5" customHeight="1" x14ac:dyDescent="0.25">
      <c r="H36" s="126"/>
    </row>
    <row r="38" spans="1:15" x14ac:dyDescent="0.25">
      <c r="A38" s="159"/>
    </row>
  </sheetData>
  <mergeCells count="9">
    <mergeCell ref="A3:M3"/>
    <mergeCell ref="A2:M2"/>
    <mergeCell ref="A1:M1"/>
    <mergeCell ref="A35:O35"/>
    <mergeCell ref="A33:O33"/>
    <mergeCell ref="A32:P32"/>
    <mergeCell ref="I5:M5"/>
    <mergeCell ref="C5:G5"/>
    <mergeCell ref="A34:O34"/>
  </mergeCells>
  <pageMargins left="0.19685039370078741" right="0.31496062992125984" top="0.78740157480314965" bottom="0.23622047244094491" header="0" footer="0"/>
  <pageSetup scale="82" orientation="portrait" r:id="rId1"/>
  <headerFooter alignWithMargins="0"/>
  <customProperties>
    <customPr name="SheetOptions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4"/>
  <sheetViews>
    <sheetView showGridLines="0" view="pageBreakPreview" zoomScale="130" zoomScaleNormal="100" zoomScaleSheetLayoutView="130" workbookViewId="0">
      <selection activeCell="K20" sqref="K20"/>
    </sheetView>
  </sheetViews>
  <sheetFormatPr defaultColWidth="9.81640625" defaultRowHeight="10.5" x14ac:dyDescent="0.25"/>
  <cols>
    <col min="1" max="1" width="42.7265625" style="46" customWidth="1"/>
    <col min="2" max="2" width="2.7265625" style="67" customWidth="1"/>
    <col min="3" max="7" width="7.7265625" style="363" customWidth="1"/>
    <col min="8" max="8" width="2.7265625" style="394" customWidth="1"/>
    <col min="9" max="13" width="7.7265625" style="363" customWidth="1"/>
    <col min="14" max="16384" width="9.81640625" style="67"/>
  </cols>
  <sheetData>
    <row r="1" spans="1:14" ht="11.15" customHeight="1" x14ac:dyDescent="0.25">
      <c r="A1" s="489" t="s">
        <v>116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</row>
    <row r="2" spans="1:14" ht="11.15" customHeight="1" x14ac:dyDescent="0.25">
      <c r="A2" s="490" t="s">
        <v>101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</row>
    <row r="3" spans="1:14" ht="11.15" customHeight="1" x14ac:dyDescent="0.25">
      <c r="A3" s="491" t="s">
        <v>6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</row>
    <row r="4" spans="1:14" ht="11.15" customHeight="1" x14ac:dyDescent="0.25">
      <c r="A4" s="264"/>
      <c r="B4" s="171"/>
      <c r="C4" s="359"/>
      <c r="D4" s="359"/>
      <c r="E4" s="360"/>
      <c r="F4" s="359"/>
      <c r="G4" s="359"/>
      <c r="H4" s="361"/>
      <c r="I4" s="359"/>
      <c r="J4" s="362"/>
    </row>
    <row r="5" spans="1:14" ht="15" customHeight="1" x14ac:dyDescent="0.25">
      <c r="A5" s="75"/>
      <c r="B5" s="173"/>
      <c r="C5" s="504" t="str">
        <f>+'Health Div'!C5:G5</f>
        <v>For the fourth quarter of:</v>
      </c>
      <c r="D5" s="504"/>
      <c r="E5" s="504"/>
      <c r="F5" s="504"/>
      <c r="G5" s="504"/>
      <c r="H5" s="364"/>
      <c r="I5" s="504" t="str">
        <f>+'Coca-Cola FEMSA'!I5</f>
        <v>For the twelve months of:</v>
      </c>
      <c r="J5" s="504"/>
      <c r="K5" s="504"/>
      <c r="L5" s="504"/>
      <c r="M5" s="504"/>
    </row>
    <row r="6" spans="1:14" s="177" customFormat="1" ht="15" customHeight="1" x14ac:dyDescent="0.25">
      <c r="A6" s="267"/>
      <c r="B6" s="365"/>
      <c r="C6" s="80">
        <f>+'Consolidated Results'!C6</f>
        <v>2021</v>
      </c>
      <c r="D6" s="80" t="s">
        <v>55</v>
      </c>
      <c r="E6" s="80">
        <f>+'Consolidated Results'!E6</f>
        <v>2020</v>
      </c>
      <c r="F6" s="80" t="s">
        <v>55</v>
      </c>
      <c r="G6" s="80" t="s">
        <v>56</v>
      </c>
      <c r="H6" s="80"/>
      <c r="I6" s="80">
        <f>+C6</f>
        <v>2021</v>
      </c>
      <c r="J6" s="80" t="s">
        <v>55</v>
      </c>
      <c r="K6" s="80">
        <f>+E6</f>
        <v>2020</v>
      </c>
      <c r="L6" s="80" t="s">
        <v>55</v>
      </c>
      <c r="M6" s="80" t="s">
        <v>56</v>
      </c>
    </row>
    <row r="7" spans="1:14" ht="13" customHeight="1" x14ac:dyDescent="0.25">
      <c r="A7" s="81" t="s">
        <v>57</v>
      </c>
      <c r="B7" s="366"/>
      <c r="C7" s="83">
        <v>11064.576999999999</v>
      </c>
      <c r="D7" s="84">
        <f>((+C7/C$7)*100)</f>
        <v>100</v>
      </c>
      <c r="E7" s="83">
        <v>8497.4110000000001</v>
      </c>
      <c r="F7" s="84">
        <f>((+E7/E$7)*100)</f>
        <v>100</v>
      </c>
      <c r="G7" s="84">
        <f t="shared" ref="G7:G17" si="0">IF((((C7/E7)-1)*100)&gt;=200,"N.S.",(IF((((C7/E7)-1)*100)&lt;=-200,"N.S.",(((C7/E7)-1)*100))))</f>
        <v>30.21115490353472</v>
      </c>
      <c r="H7" s="99"/>
      <c r="I7" s="83">
        <v>39922.436000000002</v>
      </c>
      <c r="J7" s="84">
        <f>((+I7/I$7)*100)</f>
        <v>100</v>
      </c>
      <c r="K7" s="83">
        <v>34321.885999999999</v>
      </c>
      <c r="L7" s="84">
        <f>((+K7/K$7)*100)</f>
        <v>100</v>
      </c>
      <c r="M7" s="84">
        <f t="shared" ref="M7:M17" si="1">IF((((I7/K7)-1)*100)&gt;=200,"N.S.",(IF((((I7/K7)-1)*100)&lt;=-200,"N.S.",(((I7/K7)-1)*100))))</f>
        <v>16.317722167132676</v>
      </c>
    </row>
    <row r="8" spans="1:14" ht="13" customHeight="1" x14ac:dyDescent="0.25">
      <c r="A8" s="87" t="s">
        <v>58</v>
      </c>
      <c r="B8" s="366"/>
      <c r="C8" s="28">
        <v>9502.5769999999993</v>
      </c>
      <c r="D8" s="88">
        <f>D7-D9</f>
        <v>85.9</v>
      </c>
      <c r="E8" s="28">
        <v>7205.4110000000001</v>
      </c>
      <c r="F8" s="88">
        <f>F7-F9</f>
        <v>84.8</v>
      </c>
      <c r="G8" s="88">
        <f t="shared" si="0"/>
        <v>31.881123783223451</v>
      </c>
      <c r="H8" s="74"/>
      <c r="I8" s="28">
        <v>34653.436000000002</v>
      </c>
      <c r="J8" s="88">
        <f>J7-J9</f>
        <v>86.8</v>
      </c>
      <c r="K8" s="28">
        <v>29492.885999999999</v>
      </c>
      <c r="L8" s="88">
        <f>L7-L9</f>
        <v>85.9</v>
      </c>
      <c r="M8" s="88">
        <f t="shared" si="1"/>
        <v>17.497609423506422</v>
      </c>
    </row>
    <row r="9" spans="1:14" ht="13" customHeight="1" x14ac:dyDescent="0.25">
      <c r="A9" s="89" t="s">
        <v>59</v>
      </c>
      <c r="B9" s="366"/>
      <c r="C9" s="90">
        <v>1562</v>
      </c>
      <c r="D9" s="91">
        <f>ROUND(((+C9/C$7)*100),1)</f>
        <v>14.1</v>
      </c>
      <c r="E9" s="90">
        <v>1292</v>
      </c>
      <c r="F9" s="91">
        <f>ROUND(((+E9/E$7)*100),1)</f>
        <v>15.2</v>
      </c>
      <c r="G9" s="91">
        <f t="shared" si="0"/>
        <v>20.897832817337459</v>
      </c>
      <c r="H9" s="74"/>
      <c r="I9" s="90">
        <v>5269</v>
      </c>
      <c r="J9" s="91">
        <f>ROUND(((+I9/I$7)*100),1)</f>
        <v>13.2</v>
      </c>
      <c r="K9" s="90">
        <v>4829</v>
      </c>
      <c r="L9" s="91">
        <f>ROUND(((+K9/K$7)*100),1)</f>
        <v>14.1</v>
      </c>
      <c r="M9" s="91">
        <f t="shared" si="1"/>
        <v>9.1116173120728838</v>
      </c>
    </row>
    <row r="10" spans="1:14" ht="13" customHeight="1" x14ac:dyDescent="0.25">
      <c r="A10" s="183" t="s">
        <v>60</v>
      </c>
      <c r="B10" s="367"/>
      <c r="C10" s="96">
        <v>78</v>
      </c>
      <c r="D10" s="97">
        <f>ROUND(((+C10/C$7)*100),1)</f>
        <v>0.7</v>
      </c>
      <c r="E10" s="96">
        <v>74</v>
      </c>
      <c r="F10" s="97">
        <f>ROUND(((+E10/E$7)*100),1)</f>
        <v>0.9</v>
      </c>
      <c r="G10" s="97">
        <f t="shared" si="0"/>
        <v>5.4054054054053946</v>
      </c>
      <c r="H10" s="368"/>
      <c r="I10" s="96">
        <v>290</v>
      </c>
      <c r="J10" s="97">
        <f>ROUND(((+I10/I$7)*100),1)</f>
        <v>0.7</v>
      </c>
      <c r="K10" s="96">
        <v>252</v>
      </c>
      <c r="L10" s="97">
        <f>ROUND(((+K10/K$7)*100),1)</f>
        <v>0.7</v>
      </c>
      <c r="M10" s="97">
        <f t="shared" si="1"/>
        <v>15.07936507936507</v>
      </c>
    </row>
    <row r="11" spans="1:14" ht="13" customHeight="1" x14ac:dyDescent="0.25">
      <c r="A11" s="184" t="s">
        <v>61</v>
      </c>
      <c r="B11" s="367"/>
      <c r="C11" s="83">
        <v>1051</v>
      </c>
      <c r="D11" s="84">
        <f>+D9-D10-D13-D12</f>
        <v>9.5</v>
      </c>
      <c r="E11" s="83">
        <v>884</v>
      </c>
      <c r="F11" s="84">
        <f>+F9-F10-F13-F12</f>
        <v>10.399999999999999</v>
      </c>
      <c r="G11" s="84">
        <f t="shared" si="0"/>
        <v>18.891402714932127</v>
      </c>
      <c r="H11" s="74"/>
      <c r="I11" s="83">
        <v>3571</v>
      </c>
      <c r="J11" s="84">
        <f>+J9-J10-J13-J12</f>
        <v>9</v>
      </c>
      <c r="K11" s="83">
        <v>3315</v>
      </c>
      <c r="L11" s="84">
        <f>+L9-L10-L13-L12</f>
        <v>9.6999999999999993</v>
      </c>
      <c r="M11" s="84">
        <f t="shared" si="1"/>
        <v>7.7224736048265408</v>
      </c>
    </row>
    <row r="12" spans="1:14" ht="13" customHeight="1" x14ac:dyDescent="0.25">
      <c r="A12" s="87" t="s">
        <v>95</v>
      </c>
      <c r="B12" s="366"/>
      <c r="C12" s="28">
        <v>-2</v>
      </c>
      <c r="D12" s="88">
        <f>ROUND(((+C12/C$7)*100),1)</f>
        <v>0</v>
      </c>
      <c r="E12" s="28">
        <v>3</v>
      </c>
      <c r="F12" s="88">
        <f>ROUND(((+E12/E$7)*100),1)</f>
        <v>0</v>
      </c>
      <c r="G12" s="88">
        <f t="shared" si="0"/>
        <v>-166.66666666666666</v>
      </c>
      <c r="H12" s="74"/>
      <c r="I12" s="28">
        <v>-8</v>
      </c>
      <c r="J12" s="88">
        <f>ROUND(((+I12/I$7)*100),1)</f>
        <v>0</v>
      </c>
      <c r="K12" s="28">
        <v>9</v>
      </c>
      <c r="L12" s="88">
        <f>ROUND(((+K12/K$7)*100),1)</f>
        <v>0</v>
      </c>
      <c r="M12" s="88">
        <f t="shared" si="1"/>
        <v>-188.88888888888889</v>
      </c>
    </row>
    <row r="13" spans="1:14" s="104" customFormat="1" ht="13" customHeight="1" x14ac:dyDescent="0.25">
      <c r="A13" s="102" t="s">
        <v>79</v>
      </c>
      <c r="B13" s="369"/>
      <c r="C13" s="182">
        <v>435</v>
      </c>
      <c r="D13" s="91">
        <f>ROUND(((+C13/C$7)*100),1)</f>
        <v>3.9</v>
      </c>
      <c r="E13" s="182">
        <v>331</v>
      </c>
      <c r="F13" s="91">
        <f>ROUND(((+E13/E$7)*100),1)</f>
        <v>3.9</v>
      </c>
      <c r="G13" s="91">
        <f>IF((((C13/E13)-1)*100)&gt;=200,"N.S.",(IF((((C13/E13)-1)*100)&lt;=-200,"N.S.",(((C13/E13)-1)*100))))</f>
        <v>31.41993957703928</v>
      </c>
      <c r="H13" s="99"/>
      <c r="I13" s="182">
        <v>1416</v>
      </c>
      <c r="J13" s="91">
        <f>ROUND(((+I13/I$7)*100),1)</f>
        <v>3.5</v>
      </c>
      <c r="K13" s="182">
        <v>1253</v>
      </c>
      <c r="L13" s="91">
        <f>ROUND(((+K13/K$7)*100),1)</f>
        <v>3.7</v>
      </c>
      <c r="M13" s="91">
        <f t="shared" si="1"/>
        <v>13.008778930566645</v>
      </c>
    </row>
    <row r="14" spans="1:14" ht="13" customHeight="1" x14ac:dyDescent="0.25">
      <c r="A14" s="190" t="s">
        <v>80</v>
      </c>
      <c r="B14" s="370"/>
      <c r="C14" s="96">
        <v>250</v>
      </c>
      <c r="D14" s="97">
        <f>ROUND(((+C14/C$7)*100),1)</f>
        <v>2.2999999999999998</v>
      </c>
      <c r="E14" s="96">
        <v>208</v>
      </c>
      <c r="F14" s="97">
        <f>ROUND(((+E14/E$7)*100),1)</f>
        <v>2.4</v>
      </c>
      <c r="G14" s="97">
        <f t="shared" si="0"/>
        <v>20.192307692307686</v>
      </c>
      <c r="H14" s="371"/>
      <c r="I14" s="96">
        <v>966</v>
      </c>
      <c r="J14" s="97">
        <f>ROUND(((+I14/I$7)*100),1)</f>
        <v>2.4</v>
      </c>
      <c r="K14" s="96">
        <v>856</v>
      </c>
      <c r="L14" s="97">
        <f>ROUND(((+K14/K$7)*100),1)</f>
        <v>2.5</v>
      </c>
      <c r="M14" s="97">
        <f t="shared" si="1"/>
        <v>12.850467289719635</v>
      </c>
      <c r="N14" s="423"/>
    </row>
    <row r="15" spans="1:14" ht="13" customHeight="1" x14ac:dyDescent="0.25">
      <c r="A15" s="129" t="s">
        <v>81</v>
      </c>
      <c r="B15" s="366"/>
      <c r="C15" s="114">
        <v>17</v>
      </c>
      <c r="D15" s="116">
        <f>D16-D13-D14</f>
        <v>0.10000000000000009</v>
      </c>
      <c r="E15" s="114">
        <v>7</v>
      </c>
      <c r="F15" s="116">
        <f>F16-F13-F14</f>
        <v>0.10000000000000053</v>
      </c>
      <c r="G15" s="116">
        <f t="shared" si="0"/>
        <v>142.85714285714283</v>
      </c>
      <c r="H15" s="74"/>
      <c r="I15" s="114">
        <v>20</v>
      </c>
      <c r="J15" s="116">
        <f>J16-J13-J14</f>
        <v>0.10000000000000009</v>
      </c>
      <c r="K15" s="114">
        <v>31</v>
      </c>
      <c r="L15" s="116">
        <f>L16-L13-L14</f>
        <v>0</v>
      </c>
      <c r="M15" s="116">
        <f t="shared" si="1"/>
        <v>-35.483870967741936</v>
      </c>
    </row>
    <row r="16" spans="1:14" ht="13" customHeight="1" x14ac:dyDescent="0.25">
      <c r="A16" s="100" t="s">
        <v>130</v>
      </c>
      <c r="B16" s="366"/>
      <c r="C16" s="96">
        <v>702</v>
      </c>
      <c r="D16" s="97">
        <f>ROUND(((+C16/C$7)*100),1)</f>
        <v>6.3</v>
      </c>
      <c r="E16" s="96">
        <v>546</v>
      </c>
      <c r="F16" s="97">
        <f>ROUND(((+E16/E$7)*100),1)</f>
        <v>6.4</v>
      </c>
      <c r="G16" s="97">
        <f t="shared" si="0"/>
        <v>28.57142857142858</v>
      </c>
      <c r="H16" s="99"/>
      <c r="I16" s="96">
        <v>2402</v>
      </c>
      <c r="J16" s="97">
        <f>ROUND(((+I16/I$7)*100),1)</f>
        <v>6</v>
      </c>
      <c r="K16" s="96">
        <v>2140</v>
      </c>
      <c r="L16" s="97">
        <f>ROUND(((+K16/K$7)*100),1)</f>
        <v>6.2</v>
      </c>
      <c r="M16" s="97">
        <f t="shared" si="1"/>
        <v>12.242990654205599</v>
      </c>
    </row>
    <row r="17" spans="1:13" s="271" customFormat="1" ht="13" customHeight="1" thickBot="1" x14ac:dyDescent="0.3">
      <c r="A17" s="191" t="s">
        <v>83</v>
      </c>
      <c r="B17" s="372"/>
      <c r="C17" s="448">
        <v>34.278999999999996</v>
      </c>
      <c r="D17" s="269"/>
      <c r="E17" s="152">
        <v>212</v>
      </c>
      <c r="F17" s="270"/>
      <c r="G17" s="193">
        <f t="shared" si="0"/>
        <v>-83.830660377358484</v>
      </c>
      <c r="H17" s="157"/>
      <c r="I17" s="448">
        <v>243.22200000000001</v>
      </c>
      <c r="J17" s="269"/>
      <c r="K17" s="152">
        <v>549</v>
      </c>
      <c r="L17" s="270"/>
      <c r="M17" s="155">
        <f t="shared" si="1"/>
        <v>-55.697267759562841</v>
      </c>
    </row>
    <row r="18" spans="1:13" ht="11.15" customHeight="1" x14ac:dyDescent="0.25">
      <c r="A18" s="272"/>
      <c r="B18" s="179"/>
      <c r="C18" s="273"/>
      <c r="D18" s="274"/>
      <c r="E18" s="273"/>
      <c r="F18" s="275"/>
      <c r="G18" s="196"/>
      <c r="H18" s="373"/>
      <c r="I18" s="135"/>
      <c r="J18" s="135"/>
      <c r="K18" s="268"/>
      <c r="L18" s="74"/>
      <c r="M18" s="74"/>
    </row>
    <row r="19" spans="1:13" ht="15" customHeight="1" x14ac:dyDescent="0.25">
      <c r="A19" s="139" t="s">
        <v>117</v>
      </c>
      <c r="B19" s="374"/>
      <c r="C19" s="335"/>
      <c r="D19" s="374"/>
      <c r="E19" s="417"/>
      <c r="F19" s="292"/>
      <c r="G19" s="292"/>
      <c r="H19" s="200"/>
      <c r="I19" s="71"/>
      <c r="J19" s="77"/>
      <c r="K19" s="200"/>
      <c r="L19" s="200"/>
      <c r="M19" s="200"/>
    </row>
    <row r="20" spans="1:13" ht="13" customHeight="1" x14ac:dyDescent="0.25">
      <c r="A20" s="375" t="s">
        <v>118</v>
      </c>
      <c r="B20" s="213"/>
      <c r="C20" s="335"/>
      <c r="D20" s="374"/>
      <c r="E20" s="417"/>
      <c r="F20" s="292"/>
      <c r="G20" s="292"/>
      <c r="H20" s="293"/>
      <c r="I20" s="279">
        <v>567</v>
      </c>
      <c r="J20" s="280"/>
      <c r="K20" s="279">
        <v>558</v>
      </c>
      <c r="L20" s="376"/>
      <c r="M20" s="97">
        <f t="shared" ref="M20" si="2">IF((((I20/K20)-1)*100)&gt;=200,"N.S.",(IF((((I20/K20)-1)*100)&lt;=-200,"N.S.",(((I20/K20)-1)*100))))</f>
        <v>1.6129032258064502</v>
      </c>
    </row>
    <row r="21" spans="1:13" ht="13" customHeight="1" x14ac:dyDescent="0.25">
      <c r="A21" s="159" t="s">
        <v>119</v>
      </c>
      <c r="B21" s="209"/>
      <c r="C21" s="27"/>
      <c r="D21" s="157"/>
      <c r="E21" s="27"/>
      <c r="F21" s="157"/>
      <c r="G21" s="377"/>
      <c r="H21" s="157"/>
      <c r="I21" s="27"/>
      <c r="J21" s="157"/>
      <c r="K21" s="27"/>
      <c r="L21" s="157"/>
      <c r="M21" s="99"/>
    </row>
    <row r="22" spans="1:13" ht="13" customHeight="1" x14ac:dyDescent="0.25">
      <c r="A22" s="287" t="s">
        <v>106</v>
      </c>
      <c r="B22" s="209"/>
      <c r="C22" s="279">
        <v>1</v>
      </c>
      <c r="D22" s="163"/>
      <c r="E22" s="279">
        <v>7</v>
      </c>
      <c r="F22" s="163"/>
      <c r="G22" s="188">
        <f>IFERROR(IF((((C22/E22)-1)*100)&gt;=200,"N.S.",(IF((((C22/E22)-1)*100)&lt;=-200,"N.S.",(((C22/E22)-1)*100)))),0)</f>
        <v>-85.714285714285722</v>
      </c>
      <c r="H22" s="157"/>
      <c r="I22" s="101"/>
      <c r="J22" s="157"/>
      <c r="K22" s="101"/>
      <c r="L22" s="157"/>
      <c r="M22" s="99"/>
    </row>
    <row r="23" spans="1:13" ht="12.75" customHeight="1" x14ac:dyDescent="0.25">
      <c r="A23" s="290" t="s">
        <v>107</v>
      </c>
      <c r="B23" s="209"/>
      <c r="C23" s="294">
        <v>9</v>
      </c>
      <c r="D23" s="157"/>
      <c r="E23" s="294">
        <v>13</v>
      </c>
      <c r="F23" s="284"/>
      <c r="G23" s="123">
        <f>IF((((C23/E23)-1)*100)&gt;=200,"N.S.",(IF((((C23/E23)-1)*100)&lt;=-200,"N.S.",(((C23/E23)-1)*100))))</f>
        <v>-30.76923076923077</v>
      </c>
      <c r="H23" s="157"/>
      <c r="I23" s="157"/>
      <c r="J23" s="157"/>
      <c r="K23" s="157"/>
      <c r="L23" s="157"/>
      <c r="M23" s="157"/>
    </row>
    <row r="24" spans="1:13" x14ac:dyDescent="0.25">
      <c r="A24" s="287" t="s">
        <v>108</v>
      </c>
      <c r="B24" s="209"/>
      <c r="C24" s="279">
        <v>9</v>
      </c>
      <c r="D24" s="163"/>
      <c r="E24" s="279">
        <v>13</v>
      </c>
      <c r="F24" s="163"/>
      <c r="G24" s="188">
        <f t="shared" ref="G24" si="3">IF((((C24/E24)-1)*100)&gt;=200,"N.S.",(IF((((C24/E24)-1)*100)&lt;=-200,"N.S.",(((C24/E24)-1)*100))))</f>
        <v>-30.76923076923077</v>
      </c>
      <c r="H24" s="99"/>
      <c r="I24" s="379"/>
      <c r="J24" s="378"/>
      <c r="K24" s="379"/>
      <c r="L24" s="378"/>
      <c r="M24" s="293"/>
    </row>
    <row r="25" spans="1:13" ht="12" x14ac:dyDescent="0.25">
      <c r="A25" s="159"/>
      <c r="B25" s="209"/>
      <c r="C25" s="380"/>
      <c r="D25" s="381"/>
      <c r="E25" s="380"/>
      <c r="F25" s="292"/>
      <c r="G25" s="99"/>
      <c r="H25" s="99"/>
      <c r="I25" s="379"/>
      <c r="J25" s="382"/>
      <c r="K25" s="379"/>
      <c r="L25" s="382"/>
      <c r="M25" s="293"/>
    </row>
    <row r="26" spans="1:13" ht="13" customHeight="1" x14ac:dyDescent="0.25">
      <c r="A26" s="190" t="s">
        <v>120</v>
      </c>
      <c r="B26" s="209"/>
      <c r="C26" s="279">
        <v>563.71058225900003</v>
      </c>
      <c r="D26" s="163"/>
      <c r="E26" s="279">
        <v>515.55694141000004</v>
      </c>
      <c r="F26" s="383"/>
      <c r="G26" s="97">
        <f>IF((((C26/E26)-1)*100)&gt;=200,"N.S.",(IF((((C26/E26)-1)*100)&lt;=-200,"N.S.",(((C26/E26)-1)*100))))</f>
        <v>9.3401207473425387</v>
      </c>
      <c r="H26" s="99"/>
      <c r="I26" s="279">
        <v>2102.90103421</v>
      </c>
      <c r="J26" s="163"/>
      <c r="K26" s="279">
        <v>2066.4735746099996</v>
      </c>
      <c r="L26" s="383"/>
      <c r="M26" s="97">
        <f>IF((((I26/K26)-1)*100)&gt;=200,"N.S.",(IF((((I26/K26)-1)*100)&lt;=-200,"N.S.",(((I26/K26)-1)*100))))</f>
        <v>1.7627837126770629</v>
      </c>
    </row>
    <row r="27" spans="1:13" ht="13" customHeight="1" x14ac:dyDescent="0.25">
      <c r="A27" s="159"/>
      <c r="B27" s="209"/>
      <c r="C27" s="27"/>
      <c r="D27" s="292"/>
      <c r="E27" s="27"/>
      <c r="F27" s="292"/>
      <c r="G27" s="99"/>
      <c r="H27" s="99"/>
      <c r="I27" s="379"/>
      <c r="J27" s="382"/>
      <c r="K27" s="379"/>
      <c r="L27" s="382"/>
      <c r="M27" s="293"/>
    </row>
    <row r="28" spans="1:13" ht="13" customHeight="1" x14ac:dyDescent="0.25">
      <c r="A28" s="295" t="s">
        <v>123</v>
      </c>
      <c r="B28" s="213"/>
      <c r="C28" s="296"/>
      <c r="D28" s="292"/>
      <c r="E28" s="296"/>
      <c r="F28" s="292"/>
      <c r="G28" s="157"/>
      <c r="H28" s="157"/>
      <c r="I28" s="157"/>
      <c r="J28" s="292"/>
      <c r="K28" s="157"/>
      <c r="L28" s="292"/>
      <c r="M28" s="157"/>
    </row>
    <row r="29" spans="1:13" ht="13" customHeight="1" x14ac:dyDescent="0.25">
      <c r="A29" s="183" t="s">
        <v>110</v>
      </c>
      <c r="B29" s="213"/>
      <c r="C29" s="206">
        <v>6338.775037989436</v>
      </c>
      <c r="D29" s="384"/>
      <c r="E29" s="206">
        <v>5139.8020974736974</v>
      </c>
      <c r="F29" s="383"/>
      <c r="G29" s="97">
        <f t="shared" ref="G29" si="4">IF((((C29/E29)-1)*100)&gt;=200,"N.S.",(IF((((C29/E29)-1)*100)&lt;=-200,"N.S.",(((C29/E29)-1)*100))))</f>
        <v>23.327219954734346</v>
      </c>
      <c r="H29" s="99"/>
      <c r="I29" s="206">
        <v>5861.8080684075339</v>
      </c>
      <c r="J29" s="384"/>
      <c r="K29" s="206">
        <v>5193.5017523352753</v>
      </c>
      <c r="L29" s="383"/>
      <c r="M29" s="97">
        <f t="shared" ref="M29:M30" si="5">IF((((I29/K29)-1)*100)&gt;=200,"N.S.",(IF((((I29/K29)-1)*100)&lt;=-200,"N.S.",(((I29/K29)-1)*100))))</f>
        <v>12.868125360153249</v>
      </c>
    </row>
    <row r="30" spans="1:13" ht="13" customHeight="1" x14ac:dyDescent="0.25">
      <c r="A30" s="385" t="s">
        <v>121</v>
      </c>
      <c r="C30" s="203">
        <v>338.40596627399759</v>
      </c>
      <c r="D30" s="381"/>
      <c r="E30" s="203">
        <v>312.34885244228434</v>
      </c>
      <c r="F30" s="292"/>
      <c r="G30" s="99">
        <f t="shared" ref="G30" si="6">IF((((C30/E30)-1)*100)&gt;=200,"N.S.",(IF((((C30/E30)-1)*100)&lt;=-200,"N.S.",(((C30/E30)-1)*100))))</f>
        <v>8.3423113701139862</v>
      </c>
      <c r="H30" s="74"/>
      <c r="I30" s="203">
        <v>315.67370415980542</v>
      </c>
      <c r="J30" s="381"/>
      <c r="K30" s="203">
        <v>313.377280236974</v>
      </c>
      <c r="L30" s="292"/>
      <c r="M30" s="99">
        <f t="shared" si="5"/>
        <v>0.73279847252962771</v>
      </c>
    </row>
    <row r="31" spans="1:13" ht="13" customHeight="1" thickBot="1" x14ac:dyDescent="0.3">
      <c r="A31" s="386" t="s">
        <v>122</v>
      </c>
      <c r="B31" s="387"/>
      <c r="C31" s="298">
        <v>18.731274474212761</v>
      </c>
      <c r="D31" s="388"/>
      <c r="E31" s="298">
        <v>16.455325695244639</v>
      </c>
      <c r="F31" s="389"/>
      <c r="G31" s="132">
        <f>IF((((C31/E31)-1)*100)&gt;=200,"N.S.",(IF((((C31/E31)-1)*100)&lt;=-200,"N.S.",(((C31/E31)-1)*100))))</f>
        <v>13.831077069631249</v>
      </c>
      <c r="H31" s="74"/>
      <c r="I31" s="298">
        <v>18.569199750132103</v>
      </c>
      <c r="J31" s="388"/>
      <c r="K31" s="298">
        <v>16.572681173338349</v>
      </c>
      <c r="L31" s="389"/>
      <c r="M31" s="132">
        <f>IF((((I31/K31)-1)*100)&gt;=200,"N.S.",(IF((((I31/K31)-1)*100)&lt;=-200,"N.S.",(((I31/K31)-1)*100))))</f>
        <v>12.047046316233345</v>
      </c>
    </row>
    <row r="32" spans="1:13" ht="11.15" customHeight="1" x14ac:dyDescent="0.25">
      <c r="A32" s="390"/>
      <c r="B32" s="358"/>
      <c r="C32" s="391"/>
      <c r="D32" s="391"/>
      <c r="E32" s="391"/>
      <c r="F32" s="391"/>
      <c r="G32" s="391"/>
      <c r="H32" s="358"/>
      <c r="I32" s="391"/>
      <c r="J32" s="391"/>
      <c r="K32" s="391"/>
      <c r="L32" s="391"/>
      <c r="M32" s="391"/>
    </row>
    <row r="33" spans="1:13" ht="11.15" customHeight="1" x14ac:dyDescent="0.25">
      <c r="A33" s="503" t="s">
        <v>124</v>
      </c>
      <c r="B33" s="503"/>
      <c r="C33" s="503"/>
      <c r="D33" s="503"/>
      <c r="E33" s="503"/>
      <c r="F33" s="503"/>
      <c r="G33" s="503"/>
      <c r="H33" s="503"/>
      <c r="I33" s="503"/>
      <c r="J33" s="503"/>
      <c r="K33" s="503"/>
      <c r="L33" s="503"/>
      <c r="M33" s="503"/>
    </row>
    <row r="34" spans="1:13" ht="11.15" customHeight="1" x14ac:dyDescent="0.25">
      <c r="A34" s="67"/>
      <c r="C34" s="67"/>
      <c r="D34" s="67"/>
      <c r="E34" s="67"/>
      <c r="F34" s="67"/>
      <c r="G34" s="67"/>
      <c r="H34" s="392"/>
      <c r="I34" s="393"/>
      <c r="J34" s="393"/>
      <c r="K34" s="393"/>
      <c r="L34" s="393"/>
      <c r="M34" s="393"/>
    </row>
  </sheetData>
  <mergeCells count="6">
    <mergeCell ref="A33:M33"/>
    <mergeCell ref="C5:G5"/>
    <mergeCell ref="I5:M5"/>
    <mergeCell ref="A1:M1"/>
    <mergeCell ref="A2:M2"/>
    <mergeCell ref="A3:M3"/>
  </mergeCells>
  <pageMargins left="0.19685039370078741" right="0.31496062992125984" top="0.78740157480314965" bottom="0.23622047244094491" header="0" footer="0"/>
  <pageSetup scale="8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F2D5-E27D-42BF-9A29-8362D6EDB56C}">
  <sheetPr>
    <pageSetUpPr fitToPage="1"/>
  </sheetPr>
  <dimension ref="A1:P36"/>
  <sheetViews>
    <sheetView showGridLines="0" zoomScaleNormal="100" zoomScaleSheetLayoutView="140" workbookViewId="0">
      <selection sqref="A1:M1"/>
    </sheetView>
  </sheetViews>
  <sheetFormatPr defaultColWidth="9.81640625" defaultRowHeight="10.5" x14ac:dyDescent="0.25"/>
  <cols>
    <col min="1" max="1" width="42.7265625" style="46" customWidth="1"/>
    <col min="2" max="2" width="1.7265625" style="67" customWidth="1"/>
    <col min="3" max="4" width="7.7265625" style="363" customWidth="1"/>
    <col min="5" max="5" width="1.54296875" style="363" customWidth="1"/>
    <col min="6" max="8" width="7.7265625" style="363" customWidth="1"/>
    <col min="9" max="9" width="1.54296875" style="363" customWidth="1"/>
    <col min="10" max="12" width="7.7265625" style="363" customWidth="1"/>
    <col min="13" max="13" width="2.7265625" style="394" customWidth="1"/>
    <col min="14" max="16384" width="9.81640625" style="67"/>
  </cols>
  <sheetData>
    <row r="1" spans="1:15" ht="11.15" customHeight="1" x14ac:dyDescent="0.25">
      <c r="A1" s="489" t="s">
        <v>116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</row>
    <row r="2" spans="1:15" ht="11.15" customHeight="1" x14ac:dyDescent="0.25">
      <c r="A2" s="490" t="s">
        <v>101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</row>
    <row r="3" spans="1:15" ht="11.15" customHeight="1" x14ac:dyDescent="0.25">
      <c r="A3" s="506" t="s">
        <v>6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</row>
    <row r="4" spans="1:15" ht="11.15" customHeight="1" x14ac:dyDescent="0.25">
      <c r="A4" s="264"/>
      <c r="B4" s="171"/>
      <c r="C4" s="359"/>
      <c r="D4" s="359"/>
      <c r="E4" s="359"/>
      <c r="F4" s="359"/>
      <c r="G4" s="359"/>
      <c r="H4" s="359"/>
      <c r="I4" s="359"/>
      <c r="J4" s="360"/>
      <c r="K4" s="359"/>
      <c r="L4" s="359"/>
      <c r="M4" s="361"/>
    </row>
    <row r="5" spans="1:15" ht="15" customHeight="1" x14ac:dyDescent="0.25">
      <c r="A5" s="75"/>
      <c r="B5" s="173"/>
      <c r="C5" s="504" t="s">
        <v>142</v>
      </c>
      <c r="D5" s="504"/>
      <c r="E5" s="504"/>
      <c r="F5" s="504"/>
      <c r="G5" s="504"/>
      <c r="H5" s="504"/>
      <c r="I5" s="504"/>
      <c r="J5" s="504"/>
      <c r="K5" s="504"/>
      <c r="L5" s="504"/>
      <c r="M5" s="364"/>
    </row>
    <row r="6" spans="1:15" s="177" customFormat="1" ht="15" customHeight="1" x14ac:dyDescent="0.25">
      <c r="A6" s="267"/>
      <c r="B6" s="365"/>
      <c r="C6" s="176"/>
      <c r="D6" s="80"/>
      <c r="E6" s="80"/>
      <c r="F6" s="507" t="s">
        <v>146</v>
      </c>
      <c r="G6" s="507"/>
      <c r="H6" s="507"/>
      <c r="I6" s="80"/>
      <c r="J6" s="507" t="s">
        <v>133</v>
      </c>
      <c r="K6" s="507"/>
      <c r="L6" s="507"/>
      <c r="M6" s="80"/>
    </row>
    <row r="7" spans="1:15" s="177" customFormat="1" ht="15" customHeight="1" x14ac:dyDescent="0.25">
      <c r="A7" s="267"/>
      <c r="B7" s="365"/>
      <c r="C7" s="176">
        <v>2021</v>
      </c>
      <c r="D7" s="80" t="s">
        <v>55</v>
      </c>
      <c r="E7" s="80"/>
      <c r="F7" s="80">
        <v>2020</v>
      </c>
      <c r="G7" s="80" t="s">
        <v>55</v>
      </c>
      <c r="H7" s="80" t="s">
        <v>56</v>
      </c>
      <c r="I7" s="80"/>
      <c r="J7" s="176">
        <v>2020</v>
      </c>
      <c r="K7" s="80" t="s">
        <v>55</v>
      </c>
      <c r="L7" s="80" t="s">
        <v>56</v>
      </c>
      <c r="M7" s="80"/>
    </row>
    <row r="8" spans="1:15" ht="13" customHeight="1" x14ac:dyDescent="0.25">
      <c r="A8" s="81" t="s">
        <v>57</v>
      </c>
      <c r="B8" s="366"/>
      <c r="C8" s="83">
        <v>11064.576999999999</v>
      </c>
      <c r="D8" s="84">
        <v>100</v>
      </c>
      <c r="E8" s="99"/>
      <c r="F8" s="83">
        <v>8497.4110000000001</v>
      </c>
      <c r="G8" s="84">
        <v>100</v>
      </c>
      <c r="H8" s="84">
        <v>30.21115490353472</v>
      </c>
      <c r="I8" s="99"/>
      <c r="J8" s="83">
        <v>8484.8109999999997</v>
      </c>
      <c r="K8" s="84">
        <v>100</v>
      </c>
      <c r="L8" s="84">
        <v>30.404519322822864</v>
      </c>
      <c r="M8" s="99"/>
    </row>
    <row r="9" spans="1:15" ht="13" customHeight="1" x14ac:dyDescent="0.25">
      <c r="A9" s="87" t="s">
        <v>58</v>
      </c>
      <c r="B9" s="366"/>
      <c r="C9" s="28">
        <v>9502.5769999999993</v>
      </c>
      <c r="D9" s="88">
        <v>85.9</v>
      </c>
      <c r="E9" s="118"/>
      <c r="F9" s="28">
        <v>7205.4110000000001</v>
      </c>
      <c r="G9" s="88">
        <v>84.8</v>
      </c>
      <c r="H9" s="88">
        <v>31.881123783223451</v>
      </c>
      <c r="I9" s="118"/>
      <c r="J9" s="28">
        <v>7353.8109999999997</v>
      </c>
      <c r="K9" s="88">
        <v>86.7</v>
      </c>
      <c r="L9" s="88">
        <v>29.219761019150468</v>
      </c>
      <c r="M9" s="74"/>
    </row>
    <row r="10" spans="1:15" ht="13" customHeight="1" x14ac:dyDescent="0.25">
      <c r="A10" s="89" t="s">
        <v>59</v>
      </c>
      <c r="B10" s="366"/>
      <c r="C10" s="90">
        <v>1562</v>
      </c>
      <c r="D10" s="91">
        <v>14.1</v>
      </c>
      <c r="E10" s="93"/>
      <c r="F10" s="90">
        <v>1292</v>
      </c>
      <c r="G10" s="91">
        <v>15.2</v>
      </c>
      <c r="H10" s="91">
        <v>20.897832817337459</v>
      </c>
      <c r="I10" s="93"/>
      <c r="J10" s="90">
        <v>1131</v>
      </c>
      <c r="K10" s="91">
        <v>13.3</v>
      </c>
      <c r="L10" s="91">
        <v>38.107869142351888</v>
      </c>
      <c r="M10" s="74"/>
    </row>
    <row r="11" spans="1:15" ht="13" customHeight="1" x14ac:dyDescent="0.25">
      <c r="A11" s="183" t="s">
        <v>60</v>
      </c>
      <c r="B11" s="367"/>
      <c r="C11" s="96">
        <v>78</v>
      </c>
      <c r="D11" s="97">
        <v>0.7</v>
      </c>
      <c r="E11" s="99"/>
      <c r="F11" s="96">
        <v>74</v>
      </c>
      <c r="G11" s="97">
        <v>0.9</v>
      </c>
      <c r="H11" s="97">
        <v>5.4054054054053946</v>
      </c>
      <c r="I11" s="99"/>
      <c r="J11" s="96">
        <v>74</v>
      </c>
      <c r="K11" s="97">
        <v>0.9</v>
      </c>
      <c r="L11" s="97">
        <v>5.4054054054053946</v>
      </c>
      <c r="M11" s="368"/>
    </row>
    <row r="12" spans="1:15" ht="13" customHeight="1" x14ac:dyDescent="0.25">
      <c r="A12" s="184" t="s">
        <v>61</v>
      </c>
      <c r="B12" s="367"/>
      <c r="C12" s="83">
        <v>1051</v>
      </c>
      <c r="D12" s="84">
        <v>9.5</v>
      </c>
      <c r="E12" s="99"/>
      <c r="F12" s="83">
        <v>884</v>
      </c>
      <c r="G12" s="84">
        <v>10.399999999999999</v>
      </c>
      <c r="H12" s="84">
        <v>18.891402714932127</v>
      </c>
      <c r="I12" s="99"/>
      <c r="J12" s="83">
        <v>842</v>
      </c>
      <c r="K12" s="84">
        <v>9.9</v>
      </c>
      <c r="L12" s="84">
        <v>24.821852731591456</v>
      </c>
      <c r="M12" s="74"/>
    </row>
    <row r="13" spans="1:15" ht="13" customHeight="1" x14ac:dyDescent="0.25">
      <c r="A13" s="87" t="s">
        <v>95</v>
      </c>
      <c r="B13" s="366"/>
      <c r="C13" s="28">
        <v>-2</v>
      </c>
      <c r="D13" s="88">
        <v>0</v>
      </c>
      <c r="E13" s="118"/>
      <c r="F13" s="28">
        <v>3</v>
      </c>
      <c r="G13" s="88">
        <v>0</v>
      </c>
      <c r="H13" s="88">
        <v>-166.66666666666666</v>
      </c>
      <c r="I13" s="118"/>
      <c r="J13" s="28">
        <v>3</v>
      </c>
      <c r="K13" s="88">
        <v>0</v>
      </c>
      <c r="L13" s="88">
        <v>-166.66666666666666</v>
      </c>
      <c r="M13" s="74"/>
    </row>
    <row r="14" spans="1:15" s="104" customFormat="1" ht="13" customHeight="1" x14ac:dyDescent="0.25">
      <c r="A14" s="102" t="s">
        <v>79</v>
      </c>
      <c r="B14" s="369"/>
      <c r="C14" s="182">
        <v>435</v>
      </c>
      <c r="D14" s="91">
        <v>3.9</v>
      </c>
      <c r="E14" s="93"/>
      <c r="F14" s="182">
        <v>331</v>
      </c>
      <c r="G14" s="91">
        <v>3.9</v>
      </c>
      <c r="H14" s="91">
        <v>31.41993957703928</v>
      </c>
      <c r="I14" s="93"/>
      <c r="J14" s="182">
        <v>212</v>
      </c>
      <c r="K14" s="91">
        <v>2.5</v>
      </c>
      <c r="L14" s="91">
        <v>105.18867924528301</v>
      </c>
      <c r="M14" s="99"/>
      <c r="O14" s="485"/>
    </row>
    <row r="15" spans="1:15" ht="13" customHeight="1" x14ac:dyDescent="0.25">
      <c r="A15" s="190" t="s">
        <v>80</v>
      </c>
      <c r="B15" s="370"/>
      <c r="C15" s="96">
        <v>250</v>
      </c>
      <c r="D15" s="97">
        <v>2.2999999999999998</v>
      </c>
      <c r="E15" s="99"/>
      <c r="F15" s="96">
        <v>208</v>
      </c>
      <c r="G15" s="97">
        <v>2.4</v>
      </c>
      <c r="H15" s="97">
        <v>20.192307692307686</v>
      </c>
      <c r="I15" s="99"/>
      <c r="J15" s="96">
        <v>208</v>
      </c>
      <c r="K15" s="97">
        <v>2.5</v>
      </c>
      <c r="L15" s="97">
        <v>20.192307692307686</v>
      </c>
      <c r="M15" s="371"/>
      <c r="N15" s="423"/>
    </row>
    <row r="16" spans="1:15" ht="13" customHeight="1" x14ac:dyDescent="0.25">
      <c r="A16" s="129" t="s">
        <v>81</v>
      </c>
      <c r="B16" s="366"/>
      <c r="C16" s="486">
        <v>17</v>
      </c>
      <c r="D16" s="116">
        <v>0.10000000000000009</v>
      </c>
      <c r="E16" s="118"/>
      <c r="F16" s="486">
        <v>7</v>
      </c>
      <c r="G16" s="116">
        <v>0.10000000000000053</v>
      </c>
      <c r="H16" s="116">
        <v>142.85714285714283</v>
      </c>
      <c r="I16" s="118"/>
      <c r="J16" s="486">
        <v>8</v>
      </c>
      <c r="K16" s="116">
        <v>0</v>
      </c>
      <c r="L16" s="116">
        <v>112.5</v>
      </c>
      <c r="M16" s="74"/>
    </row>
    <row r="17" spans="1:13" ht="13" customHeight="1" x14ac:dyDescent="0.25">
      <c r="A17" s="100" t="s">
        <v>134</v>
      </c>
      <c r="B17" s="366"/>
      <c r="C17" s="96">
        <v>702</v>
      </c>
      <c r="D17" s="97">
        <v>6.3</v>
      </c>
      <c r="E17" s="99"/>
      <c r="F17" s="96">
        <v>546</v>
      </c>
      <c r="G17" s="97">
        <v>6.4</v>
      </c>
      <c r="H17" s="97">
        <v>28.57142857142858</v>
      </c>
      <c r="I17" s="99"/>
      <c r="J17" s="96">
        <v>428</v>
      </c>
      <c r="K17" s="97">
        <v>5</v>
      </c>
      <c r="L17" s="97">
        <v>64.018691588785032</v>
      </c>
      <c r="M17" s="99"/>
    </row>
    <row r="18" spans="1:13" s="271" customFormat="1" ht="13" customHeight="1" thickBot="1" x14ac:dyDescent="0.3">
      <c r="A18" s="191" t="s">
        <v>83</v>
      </c>
      <c r="B18" s="372"/>
      <c r="C18" s="448">
        <v>34.278999999999996</v>
      </c>
      <c r="D18" s="269"/>
      <c r="E18" s="269"/>
      <c r="F18" s="448">
        <v>212</v>
      </c>
      <c r="G18" s="269"/>
      <c r="H18" s="193">
        <v>-83.830660377358484</v>
      </c>
      <c r="I18" s="269"/>
      <c r="J18" s="152">
        <v>212</v>
      </c>
      <c r="K18" s="270"/>
      <c r="L18" s="193">
        <v>-83.830660377358484</v>
      </c>
      <c r="M18" s="157"/>
    </row>
    <row r="19" spans="1:13" ht="11.15" customHeight="1" x14ac:dyDescent="0.25">
      <c r="A19" s="272"/>
      <c r="B19" s="179"/>
      <c r="C19" s="273"/>
      <c r="D19" s="274"/>
      <c r="E19" s="274"/>
      <c r="F19" s="274"/>
      <c r="G19" s="274"/>
      <c r="H19" s="274"/>
      <c r="I19" s="274"/>
      <c r="J19" s="273"/>
      <c r="K19" s="275"/>
      <c r="L19" s="196"/>
      <c r="M19" s="373"/>
    </row>
    <row r="20" spans="1:13" ht="15" customHeight="1" x14ac:dyDescent="0.25">
      <c r="A20" s="139" t="s">
        <v>117</v>
      </c>
      <c r="B20" s="374"/>
      <c r="C20" s="335"/>
      <c r="D20" s="374"/>
      <c r="E20" s="374"/>
      <c r="F20" s="374"/>
      <c r="G20" s="374"/>
      <c r="H20" s="374"/>
      <c r="I20" s="374"/>
      <c r="J20" s="417"/>
      <c r="K20" s="292"/>
      <c r="L20" s="292"/>
      <c r="M20" s="200"/>
    </row>
    <row r="21" spans="1:13" ht="13" customHeight="1" x14ac:dyDescent="0.25">
      <c r="A21" s="375" t="s">
        <v>118</v>
      </c>
      <c r="B21" s="213"/>
      <c r="C21" s="187">
        <v>567</v>
      </c>
      <c r="D21" s="187"/>
      <c r="E21" s="187"/>
      <c r="F21" s="187">
        <v>558</v>
      </c>
      <c r="G21" s="163"/>
      <c r="H21" s="188">
        <v>1.6129032258064502</v>
      </c>
      <c r="I21" s="374"/>
      <c r="J21" s="67"/>
      <c r="K21" s="67"/>
      <c r="L21" s="67"/>
      <c r="M21" s="293"/>
    </row>
    <row r="22" spans="1:13" ht="13" customHeight="1" x14ac:dyDescent="0.25">
      <c r="A22" s="159" t="s">
        <v>119</v>
      </c>
      <c r="B22" s="209"/>
      <c r="C22" s="487"/>
      <c r="D22" s="487"/>
      <c r="E22" s="487"/>
      <c r="F22" s="487"/>
      <c r="G22" s="157"/>
      <c r="H22" s="377"/>
      <c r="I22" s="374"/>
      <c r="J22" s="67"/>
      <c r="K22" s="67"/>
      <c r="L22" s="67"/>
      <c r="M22" s="157"/>
    </row>
    <row r="23" spans="1:13" x14ac:dyDescent="0.25">
      <c r="A23" s="287" t="s">
        <v>106</v>
      </c>
      <c r="B23" s="209"/>
      <c r="C23" s="279">
        <v>1</v>
      </c>
      <c r="D23" s="187"/>
      <c r="E23" s="187"/>
      <c r="F23" s="187">
        <v>7</v>
      </c>
      <c r="G23" s="163"/>
      <c r="H23" s="188">
        <v>-100</v>
      </c>
      <c r="I23" s="374"/>
      <c r="J23" s="67"/>
      <c r="K23" s="67"/>
      <c r="L23" s="67"/>
      <c r="M23" s="157"/>
    </row>
    <row r="24" spans="1:13" x14ac:dyDescent="0.25">
      <c r="A24" s="159" t="s">
        <v>148</v>
      </c>
      <c r="B24" s="209"/>
      <c r="C24" s="346">
        <v>9</v>
      </c>
      <c r="D24" s="346"/>
      <c r="E24" s="346"/>
      <c r="F24" s="346">
        <v>13</v>
      </c>
      <c r="G24" s="284"/>
      <c r="H24" s="123">
        <v>-30.76923076923077</v>
      </c>
      <c r="I24" s="374"/>
      <c r="J24" s="67"/>
      <c r="K24" s="67"/>
      <c r="L24" s="67"/>
      <c r="M24" s="157"/>
    </row>
    <row r="25" spans="1:13" x14ac:dyDescent="0.25">
      <c r="A25" s="287" t="s">
        <v>108</v>
      </c>
      <c r="B25" s="209"/>
      <c r="C25" s="187">
        <v>9</v>
      </c>
      <c r="D25" s="187"/>
      <c r="E25" s="187"/>
      <c r="F25" s="187">
        <v>13</v>
      </c>
      <c r="G25" s="163"/>
      <c r="H25" s="188">
        <v>-30.76923076923077</v>
      </c>
      <c r="I25" s="374"/>
      <c r="J25" s="67"/>
      <c r="K25" s="67"/>
      <c r="L25" s="67"/>
      <c r="M25" s="99"/>
    </row>
    <row r="26" spans="1:13" ht="13" customHeight="1" x14ac:dyDescent="0.25">
      <c r="A26" s="159"/>
      <c r="B26" s="209"/>
      <c r="C26" s="27"/>
      <c r="D26" s="27"/>
      <c r="E26" s="27"/>
      <c r="F26" s="27"/>
      <c r="G26" s="292"/>
      <c r="H26" s="99"/>
      <c r="I26" s="374"/>
      <c r="J26" s="67"/>
      <c r="K26" s="67"/>
      <c r="L26" s="67"/>
      <c r="M26" s="99"/>
    </row>
    <row r="27" spans="1:13" ht="13" customHeight="1" x14ac:dyDescent="0.25">
      <c r="A27" s="190" t="s">
        <v>120</v>
      </c>
      <c r="B27" s="209"/>
      <c r="C27" s="96">
        <v>563.71058225900003</v>
      </c>
      <c r="D27" s="96"/>
      <c r="E27" s="96"/>
      <c r="F27" s="96">
        <v>515.55694141000004</v>
      </c>
      <c r="G27" s="383"/>
      <c r="H27" s="97">
        <v>9.3401207473425387</v>
      </c>
      <c r="I27" s="374"/>
      <c r="J27" s="67"/>
      <c r="K27" s="67"/>
      <c r="L27" s="67"/>
      <c r="M27" s="99"/>
    </row>
    <row r="28" spans="1:13" ht="13" customHeight="1" x14ac:dyDescent="0.25">
      <c r="A28" s="159"/>
      <c r="B28" s="209"/>
      <c r="C28" s="203"/>
      <c r="D28" s="203"/>
      <c r="E28" s="203"/>
      <c r="F28" s="203"/>
      <c r="G28" s="292"/>
      <c r="H28" s="99"/>
      <c r="I28" s="292"/>
      <c r="J28" s="67"/>
      <c r="K28" s="67"/>
      <c r="L28" s="67"/>
      <c r="M28" s="99"/>
    </row>
    <row r="29" spans="1:13" ht="13" customHeight="1" x14ac:dyDescent="0.25">
      <c r="A29" s="295" t="s">
        <v>147</v>
      </c>
      <c r="B29" s="213"/>
      <c r="C29" s="296"/>
      <c r="D29" s="296"/>
      <c r="E29" s="296"/>
      <c r="F29" s="296"/>
      <c r="G29" s="292"/>
      <c r="H29" s="157"/>
      <c r="I29" s="292"/>
      <c r="J29" s="67"/>
      <c r="K29" s="67"/>
      <c r="L29" s="67"/>
      <c r="M29" s="157"/>
    </row>
    <row r="30" spans="1:13" ht="13" customHeight="1" x14ac:dyDescent="0.25">
      <c r="A30" s="183" t="s">
        <v>110</v>
      </c>
      <c r="B30" s="213"/>
      <c r="C30" s="206">
        <v>6338.775037989436</v>
      </c>
      <c r="D30" s="206"/>
      <c r="E30" s="206"/>
      <c r="F30" s="206">
        <v>5139.8020974736974</v>
      </c>
      <c r="G30" s="383"/>
      <c r="H30" s="97">
        <v>23.327219954734346</v>
      </c>
      <c r="I30" s="292"/>
      <c r="J30" s="67"/>
      <c r="K30" s="67"/>
      <c r="L30" s="67"/>
      <c r="M30" s="99"/>
    </row>
    <row r="31" spans="1:13" ht="13" customHeight="1" x14ac:dyDescent="0.25">
      <c r="A31" s="385" t="s">
        <v>121</v>
      </c>
      <c r="C31" s="203">
        <v>338.40596627399759</v>
      </c>
      <c r="D31" s="203"/>
      <c r="E31" s="203"/>
      <c r="F31" s="203">
        <v>312.34885244228434</v>
      </c>
      <c r="G31" s="292"/>
      <c r="H31" s="99">
        <v>8.3423113701139862</v>
      </c>
      <c r="I31" s="292"/>
      <c r="J31" s="67"/>
      <c r="K31" s="67"/>
      <c r="L31" s="67"/>
      <c r="M31" s="74"/>
    </row>
    <row r="32" spans="1:13" ht="13" customHeight="1" thickBot="1" x14ac:dyDescent="0.3">
      <c r="A32" s="386" t="s">
        <v>122</v>
      </c>
      <c r="B32" s="387"/>
      <c r="C32" s="298">
        <v>18.731274474212761</v>
      </c>
      <c r="D32" s="298"/>
      <c r="E32" s="298"/>
      <c r="F32" s="298">
        <v>16.455325695244639</v>
      </c>
      <c r="G32" s="389"/>
      <c r="H32" s="132">
        <v>13.831077069631249</v>
      </c>
      <c r="I32" s="292"/>
      <c r="J32" s="67"/>
      <c r="K32" s="67"/>
      <c r="L32" s="67"/>
      <c r="M32" s="74"/>
    </row>
    <row r="33" spans="1:16" ht="11.15" customHeight="1" x14ac:dyDescent="0.25">
      <c r="A33" s="390"/>
      <c r="B33" s="358"/>
      <c r="C33" s="391"/>
      <c r="D33" s="391"/>
      <c r="E33" s="391"/>
      <c r="F33" s="391"/>
      <c r="G33" s="391"/>
      <c r="H33" s="391"/>
      <c r="I33" s="391"/>
      <c r="J33" s="391"/>
      <c r="K33" s="391"/>
      <c r="L33" s="391"/>
      <c r="M33" s="358"/>
    </row>
    <row r="34" spans="1:16" ht="11.15" customHeight="1" x14ac:dyDescent="0.25">
      <c r="A34" s="497" t="s">
        <v>137</v>
      </c>
      <c r="B34" s="505"/>
      <c r="C34" s="505"/>
      <c r="D34" s="505"/>
      <c r="E34" s="505"/>
      <c r="F34" s="505"/>
      <c r="G34" s="505"/>
      <c r="H34" s="505"/>
      <c r="I34" s="505"/>
      <c r="J34" s="505"/>
      <c r="K34" s="505"/>
      <c r="L34" s="505"/>
      <c r="M34" s="505"/>
      <c r="N34" s="505"/>
      <c r="O34" s="505"/>
      <c r="P34" s="505"/>
    </row>
    <row r="35" spans="1:16" ht="11.15" customHeight="1" x14ac:dyDescent="0.25">
      <c r="A35" s="503" t="s">
        <v>124</v>
      </c>
      <c r="B35" s="503"/>
      <c r="C35" s="503"/>
      <c r="D35" s="503"/>
      <c r="E35" s="503"/>
      <c r="F35" s="503"/>
      <c r="G35" s="503"/>
      <c r="H35" s="503"/>
      <c r="I35" s="503"/>
      <c r="J35" s="503"/>
      <c r="K35" s="503"/>
      <c r="L35" s="503"/>
      <c r="M35" s="392"/>
    </row>
    <row r="36" spans="1:16" ht="11.15" customHeight="1" x14ac:dyDescent="0.25">
      <c r="A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392"/>
    </row>
  </sheetData>
  <mergeCells count="8">
    <mergeCell ref="A34:P34"/>
    <mergeCell ref="A35:L35"/>
    <mergeCell ref="A1:M1"/>
    <mergeCell ref="A2:M2"/>
    <mergeCell ref="A3:M3"/>
    <mergeCell ref="C5:L5"/>
    <mergeCell ref="F6:H6"/>
    <mergeCell ref="J6:L6"/>
  </mergeCells>
  <pageMargins left="0.19685039370078741" right="0.31496062992125984" top="0.78740157480314965" bottom="0.23622047244094491" header="0" footer="0"/>
  <pageSetup scale="9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7C387-9C71-4800-9094-6BE8C7265F66}">
  <sheetPr>
    <pageSetUpPr fitToPage="1"/>
  </sheetPr>
  <dimension ref="A1:P36"/>
  <sheetViews>
    <sheetView showGridLines="0" zoomScaleNormal="100" zoomScaleSheetLayoutView="140" workbookViewId="0">
      <selection sqref="A1:M1"/>
    </sheetView>
  </sheetViews>
  <sheetFormatPr defaultColWidth="9.81640625" defaultRowHeight="10.5" x14ac:dyDescent="0.25"/>
  <cols>
    <col min="1" max="1" width="42.7265625" style="46" customWidth="1"/>
    <col min="2" max="2" width="1.7265625" style="67" customWidth="1"/>
    <col min="3" max="4" width="7.7265625" style="363" customWidth="1"/>
    <col min="5" max="5" width="1.54296875" style="363" customWidth="1"/>
    <col min="6" max="8" width="7.7265625" style="363" customWidth="1"/>
    <col min="9" max="9" width="1.54296875" style="363" customWidth="1"/>
    <col min="10" max="12" width="7.7265625" style="363" customWidth="1"/>
    <col min="13" max="13" width="2.7265625" style="394" customWidth="1"/>
    <col min="14" max="16384" width="9.81640625" style="67"/>
  </cols>
  <sheetData>
    <row r="1" spans="1:15" ht="11.15" customHeight="1" x14ac:dyDescent="0.25">
      <c r="A1" s="489" t="s">
        <v>116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</row>
    <row r="2" spans="1:15" ht="11.15" customHeight="1" x14ac:dyDescent="0.25">
      <c r="A2" s="490" t="s">
        <v>101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</row>
    <row r="3" spans="1:15" ht="11" customHeight="1" x14ac:dyDescent="0.25">
      <c r="A3" s="506" t="s">
        <v>6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</row>
    <row r="4" spans="1:15" ht="11.15" customHeight="1" x14ac:dyDescent="0.25">
      <c r="A4" s="264"/>
      <c r="B4" s="171"/>
      <c r="C4" s="359"/>
      <c r="D4" s="359"/>
      <c r="E4" s="359"/>
      <c r="F4" s="359"/>
      <c r="G4" s="359"/>
      <c r="H4" s="359"/>
      <c r="I4" s="359"/>
      <c r="J4" s="360"/>
      <c r="K4" s="359"/>
      <c r="L4" s="359"/>
      <c r="M4" s="361"/>
    </row>
    <row r="5" spans="1:15" ht="15" customHeight="1" x14ac:dyDescent="0.25">
      <c r="A5" s="75"/>
      <c r="B5" s="173"/>
      <c r="C5" s="504" t="s">
        <v>143</v>
      </c>
      <c r="D5" s="504"/>
      <c r="E5" s="504"/>
      <c r="F5" s="504"/>
      <c r="G5" s="504"/>
      <c r="H5" s="504"/>
      <c r="I5" s="504"/>
      <c r="J5" s="504"/>
      <c r="K5" s="504"/>
      <c r="L5" s="504"/>
      <c r="M5" s="364"/>
    </row>
    <row r="6" spans="1:15" s="177" customFormat="1" ht="15" customHeight="1" x14ac:dyDescent="0.25">
      <c r="A6" s="267"/>
      <c r="B6" s="365"/>
      <c r="C6" s="176"/>
      <c r="D6" s="80"/>
      <c r="E6" s="80"/>
      <c r="F6" s="507" t="s">
        <v>146</v>
      </c>
      <c r="G6" s="507"/>
      <c r="H6" s="507"/>
      <c r="I6" s="80"/>
      <c r="J6" s="507" t="s">
        <v>133</v>
      </c>
      <c r="K6" s="507"/>
      <c r="L6" s="507"/>
      <c r="M6" s="80"/>
    </row>
    <row r="7" spans="1:15" s="177" customFormat="1" ht="15" customHeight="1" x14ac:dyDescent="0.25">
      <c r="A7" s="267"/>
      <c r="B7" s="365"/>
      <c r="C7" s="176">
        <v>2021</v>
      </c>
      <c r="D7" s="80" t="s">
        <v>55</v>
      </c>
      <c r="E7" s="80"/>
      <c r="F7" s="80">
        <v>2020</v>
      </c>
      <c r="G7" s="80" t="s">
        <v>55</v>
      </c>
      <c r="H7" s="80" t="s">
        <v>56</v>
      </c>
      <c r="I7" s="80"/>
      <c r="J7" s="176">
        <v>2020</v>
      </c>
      <c r="K7" s="80" t="s">
        <v>55</v>
      </c>
      <c r="L7" s="80" t="s">
        <v>56</v>
      </c>
      <c r="M7" s="80"/>
    </row>
    <row r="8" spans="1:15" ht="13" customHeight="1" x14ac:dyDescent="0.25">
      <c r="A8" s="81" t="s">
        <v>57</v>
      </c>
      <c r="B8" s="366"/>
      <c r="C8" s="83">
        <v>39922.436000000002</v>
      </c>
      <c r="D8" s="84">
        <v>100</v>
      </c>
      <c r="E8" s="99"/>
      <c r="F8" s="83">
        <v>34321.885999999999</v>
      </c>
      <c r="G8" s="84">
        <v>100</v>
      </c>
      <c r="H8" s="84">
        <v>16.317722167132676</v>
      </c>
      <c r="I8" s="99"/>
      <c r="J8" s="83">
        <v>34292.385000000002</v>
      </c>
      <c r="K8" s="84">
        <v>100</v>
      </c>
      <c r="L8" s="84">
        <v>16.417787797494988</v>
      </c>
      <c r="M8" s="99"/>
    </row>
    <row r="9" spans="1:15" ht="13" customHeight="1" x14ac:dyDescent="0.25">
      <c r="A9" s="87" t="s">
        <v>58</v>
      </c>
      <c r="B9" s="366"/>
      <c r="C9" s="28">
        <v>34653.436000000002</v>
      </c>
      <c r="D9" s="88">
        <v>86.8</v>
      </c>
      <c r="E9" s="118"/>
      <c r="F9" s="28">
        <v>29492.885999999999</v>
      </c>
      <c r="G9" s="88">
        <v>85.9</v>
      </c>
      <c r="H9" s="88">
        <v>17.497609423506422</v>
      </c>
      <c r="I9" s="118"/>
      <c r="J9" s="28">
        <v>29992.385000000002</v>
      </c>
      <c r="K9" s="88">
        <v>87.5</v>
      </c>
      <c r="L9" s="88">
        <v>15.540781435020911</v>
      </c>
      <c r="M9" s="74"/>
    </row>
    <row r="10" spans="1:15" ht="13" customHeight="1" x14ac:dyDescent="0.25">
      <c r="A10" s="89" t="s">
        <v>59</v>
      </c>
      <c r="B10" s="366"/>
      <c r="C10" s="90">
        <v>5269</v>
      </c>
      <c r="D10" s="91">
        <v>13.2</v>
      </c>
      <c r="E10" s="93"/>
      <c r="F10" s="90">
        <v>4829</v>
      </c>
      <c r="G10" s="91">
        <v>14.1</v>
      </c>
      <c r="H10" s="91">
        <v>9.1116173120728838</v>
      </c>
      <c r="I10" s="93"/>
      <c r="J10" s="90">
        <v>4300</v>
      </c>
      <c r="K10" s="91">
        <v>12.5</v>
      </c>
      <c r="L10" s="91">
        <v>22.534883720930242</v>
      </c>
      <c r="M10" s="74"/>
    </row>
    <row r="11" spans="1:15" ht="13" customHeight="1" x14ac:dyDescent="0.25">
      <c r="A11" s="183" t="s">
        <v>60</v>
      </c>
      <c r="B11" s="367"/>
      <c r="C11" s="96">
        <v>290</v>
      </c>
      <c r="D11" s="97">
        <v>0.7</v>
      </c>
      <c r="E11" s="99"/>
      <c r="F11" s="96">
        <v>252</v>
      </c>
      <c r="G11" s="97">
        <v>0.7</v>
      </c>
      <c r="H11" s="97">
        <v>15.07936507936507</v>
      </c>
      <c r="I11" s="99"/>
      <c r="J11" s="96">
        <v>252</v>
      </c>
      <c r="K11" s="97">
        <v>0.7</v>
      </c>
      <c r="L11" s="97">
        <v>15.07936507936507</v>
      </c>
      <c r="M11" s="368"/>
    </row>
    <row r="12" spans="1:15" ht="13" customHeight="1" x14ac:dyDescent="0.25">
      <c r="A12" s="184" t="s">
        <v>61</v>
      </c>
      <c r="B12" s="367"/>
      <c r="C12" s="83">
        <v>3571</v>
      </c>
      <c r="D12" s="84">
        <v>9</v>
      </c>
      <c r="E12" s="99"/>
      <c r="F12" s="83">
        <v>3315</v>
      </c>
      <c r="G12" s="84">
        <v>9.6999999999999993</v>
      </c>
      <c r="H12" s="84">
        <v>7.7224736048265408</v>
      </c>
      <c r="I12" s="99"/>
      <c r="J12" s="83">
        <v>3226</v>
      </c>
      <c r="K12" s="84">
        <v>9.4</v>
      </c>
      <c r="L12" s="84">
        <v>10.694358338499699</v>
      </c>
      <c r="M12" s="74"/>
    </row>
    <row r="13" spans="1:15" ht="13" customHeight="1" x14ac:dyDescent="0.25">
      <c r="A13" s="87" t="s">
        <v>95</v>
      </c>
      <c r="B13" s="366"/>
      <c r="C13" s="28">
        <v>-8</v>
      </c>
      <c r="D13" s="88">
        <v>0</v>
      </c>
      <c r="E13" s="118"/>
      <c r="F13" s="28">
        <v>9</v>
      </c>
      <c r="G13" s="88">
        <v>0</v>
      </c>
      <c r="H13" s="88">
        <v>-188.88888888888889</v>
      </c>
      <c r="I13" s="118"/>
      <c r="J13" s="28">
        <v>9</v>
      </c>
      <c r="K13" s="88">
        <v>0</v>
      </c>
      <c r="L13" s="88">
        <v>-188.88888888888889</v>
      </c>
      <c r="M13" s="74"/>
    </row>
    <row r="14" spans="1:15" s="104" customFormat="1" ht="13" customHeight="1" x14ac:dyDescent="0.25">
      <c r="A14" s="102" t="s">
        <v>79</v>
      </c>
      <c r="B14" s="369"/>
      <c r="C14" s="182">
        <v>1416</v>
      </c>
      <c r="D14" s="91">
        <v>3.5</v>
      </c>
      <c r="E14" s="93"/>
      <c r="F14" s="182">
        <v>1253</v>
      </c>
      <c r="G14" s="91">
        <v>3.7</v>
      </c>
      <c r="H14" s="91">
        <v>13.008778930566645</v>
      </c>
      <c r="I14" s="93"/>
      <c r="J14" s="182">
        <v>813</v>
      </c>
      <c r="K14" s="91">
        <v>2.4</v>
      </c>
      <c r="L14" s="91">
        <v>74.169741697416967</v>
      </c>
      <c r="M14" s="99"/>
      <c r="O14" s="485"/>
    </row>
    <row r="15" spans="1:15" ht="13" customHeight="1" x14ac:dyDescent="0.25">
      <c r="A15" s="190" t="s">
        <v>80</v>
      </c>
      <c r="B15" s="370"/>
      <c r="C15" s="96">
        <v>966</v>
      </c>
      <c r="D15" s="97">
        <v>2.4</v>
      </c>
      <c r="E15" s="99"/>
      <c r="F15" s="96">
        <v>856</v>
      </c>
      <c r="G15" s="97">
        <v>2.5</v>
      </c>
      <c r="H15" s="97">
        <v>12.850467289719635</v>
      </c>
      <c r="I15" s="99"/>
      <c r="J15" s="96">
        <v>856</v>
      </c>
      <c r="K15" s="97">
        <v>2.5</v>
      </c>
      <c r="L15" s="97">
        <v>12.850467289719635</v>
      </c>
      <c r="M15" s="371"/>
      <c r="N15" s="423"/>
    </row>
    <row r="16" spans="1:15" ht="13" customHeight="1" x14ac:dyDescent="0.25">
      <c r="A16" s="129" t="s">
        <v>81</v>
      </c>
      <c r="B16" s="366"/>
      <c r="C16" s="486">
        <v>20</v>
      </c>
      <c r="D16" s="116">
        <v>0.10000000000000009</v>
      </c>
      <c r="E16" s="118"/>
      <c r="F16" s="486">
        <v>31</v>
      </c>
      <c r="G16" s="116">
        <v>0</v>
      </c>
      <c r="H16" s="116">
        <v>-35.483870967741936</v>
      </c>
      <c r="I16" s="118"/>
      <c r="J16" s="486">
        <v>31</v>
      </c>
      <c r="K16" s="116">
        <v>0.10000000000000009</v>
      </c>
      <c r="L16" s="116">
        <v>-35.483870967741936</v>
      </c>
      <c r="M16" s="74"/>
    </row>
    <row r="17" spans="1:13" ht="13" customHeight="1" x14ac:dyDescent="0.25">
      <c r="A17" s="100" t="s">
        <v>134</v>
      </c>
      <c r="B17" s="366"/>
      <c r="C17" s="96">
        <v>2402</v>
      </c>
      <c r="D17" s="97">
        <v>6</v>
      </c>
      <c r="E17" s="99"/>
      <c r="F17" s="96">
        <v>2140</v>
      </c>
      <c r="G17" s="97">
        <v>6.2</v>
      </c>
      <c r="H17" s="97">
        <v>12.242990654205599</v>
      </c>
      <c r="I17" s="99"/>
      <c r="J17" s="96">
        <v>1700</v>
      </c>
      <c r="K17" s="97">
        <v>5</v>
      </c>
      <c r="L17" s="97">
        <v>41.294117647058812</v>
      </c>
      <c r="M17" s="99"/>
    </row>
    <row r="18" spans="1:13" s="271" customFormat="1" ht="13" customHeight="1" thickBot="1" x14ac:dyDescent="0.3">
      <c r="A18" s="191" t="s">
        <v>83</v>
      </c>
      <c r="B18" s="372"/>
      <c r="C18" s="418">
        <v>243.22200000000001</v>
      </c>
      <c r="D18" s="269"/>
      <c r="E18" s="269"/>
      <c r="F18" s="418">
        <v>549</v>
      </c>
      <c r="G18" s="269"/>
      <c r="H18" s="193">
        <v>-55.697267759562841</v>
      </c>
      <c r="I18" s="269"/>
      <c r="J18" s="152">
        <v>549</v>
      </c>
      <c r="K18" s="270"/>
      <c r="L18" s="193">
        <v>-55.697267759562841</v>
      </c>
      <c r="M18" s="157"/>
    </row>
    <row r="19" spans="1:13" ht="11.15" customHeight="1" x14ac:dyDescent="0.25">
      <c r="A19" s="272"/>
      <c r="B19" s="179"/>
      <c r="C19" s="273"/>
      <c r="D19" s="274"/>
      <c r="E19" s="274"/>
      <c r="F19" s="274"/>
      <c r="G19" s="274"/>
      <c r="H19" s="274"/>
      <c r="I19" s="274"/>
      <c r="J19" s="273"/>
      <c r="K19" s="275"/>
      <c r="L19" s="196"/>
      <c r="M19" s="373"/>
    </row>
    <row r="20" spans="1:13" ht="15" customHeight="1" x14ac:dyDescent="0.25">
      <c r="A20" s="139" t="s">
        <v>117</v>
      </c>
      <c r="B20" s="374"/>
      <c r="C20" s="335"/>
      <c r="D20" s="374"/>
      <c r="E20" s="374"/>
      <c r="F20" s="374"/>
      <c r="G20" s="374"/>
      <c r="H20" s="374"/>
      <c r="I20" s="374"/>
      <c r="J20" s="417"/>
      <c r="K20" s="292"/>
      <c r="L20" s="292"/>
      <c r="M20" s="200"/>
    </row>
    <row r="21" spans="1:13" ht="13" customHeight="1" x14ac:dyDescent="0.25">
      <c r="A21" s="375" t="s">
        <v>118</v>
      </c>
      <c r="B21" s="213"/>
      <c r="C21" s="279">
        <v>567</v>
      </c>
      <c r="D21" s="163"/>
      <c r="E21" s="163"/>
      <c r="F21" s="279">
        <v>558</v>
      </c>
      <c r="G21" s="163"/>
      <c r="H21" s="188">
        <v>1.6129032258064502</v>
      </c>
      <c r="I21" s="374"/>
      <c r="J21" s="67"/>
      <c r="K21" s="67"/>
      <c r="L21" s="67"/>
      <c r="M21" s="293"/>
    </row>
    <row r="22" spans="1:13" ht="13" customHeight="1" x14ac:dyDescent="0.25">
      <c r="A22" s="159" t="s">
        <v>119</v>
      </c>
      <c r="B22" s="209"/>
      <c r="C22" s="27"/>
      <c r="D22" s="157"/>
      <c r="E22" s="157"/>
      <c r="F22" s="27"/>
      <c r="G22" s="157"/>
      <c r="H22" s="377"/>
      <c r="I22" s="374"/>
      <c r="J22" s="67"/>
      <c r="K22" s="67"/>
      <c r="L22" s="67"/>
      <c r="M22" s="157"/>
    </row>
    <row r="23" spans="1:13" x14ac:dyDescent="0.25">
      <c r="A23" s="287" t="s">
        <v>106</v>
      </c>
      <c r="B23" s="209"/>
      <c r="C23" s="279">
        <v>1</v>
      </c>
      <c r="D23" s="163"/>
      <c r="E23" s="163"/>
      <c r="F23" s="96">
        <v>7</v>
      </c>
      <c r="G23" s="163"/>
      <c r="H23" s="188">
        <v>-100</v>
      </c>
      <c r="I23" s="374"/>
      <c r="J23" s="67"/>
      <c r="K23" s="67"/>
      <c r="L23" s="67"/>
      <c r="M23" s="157"/>
    </row>
    <row r="24" spans="1:13" x14ac:dyDescent="0.25">
      <c r="A24" s="290" t="s">
        <v>107</v>
      </c>
      <c r="B24" s="209"/>
      <c r="C24" s="294">
        <v>9</v>
      </c>
      <c r="D24" s="157"/>
      <c r="E24" s="157"/>
      <c r="F24" s="294">
        <v>13</v>
      </c>
      <c r="G24" s="284"/>
      <c r="H24" s="123">
        <v>-30.76923076923077</v>
      </c>
      <c r="I24" s="374"/>
      <c r="J24" s="67"/>
      <c r="K24" s="67"/>
      <c r="L24" s="67"/>
      <c r="M24" s="157"/>
    </row>
    <row r="25" spans="1:13" x14ac:dyDescent="0.25">
      <c r="A25" s="287" t="s">
        <v>108</v>
      </c>
      <c r="B25" s="209"/>
      <c r="C25" s="279">
        <v>9</v>
      </c>
      <c r="D25" s="163"/>
      <c r="E25" s="163"/>
      <c r="F25" s="279">
        <v>13</v>
      </c>
      <c r="G25" s="163"/>
      <c r="H25" s="188">
        <v>-30.76923076923077</v>
      </c>
      <c r="I25" s="374"/>
      <c r="J25" s="67"/>
      <c r="K25" s="67"/>
      <c r="L25" s="67"/>
      <c r="M25" s="99"/>
    </row>
    <row r="26" spans="1:13" ht="13" customHeight="1" x14ac:dyDescent="0.25">
      <c r="A26" s="159"/>
      <c r="B26" s="209"/>
      <c r="C26" s="380"/>
      <c r="D26" s="381"/>
      <c r="E26" s="381"/>
      <c r="F26" s="380"/>
      <c r="G26" s="292"/>
      <c r="H26" s="99"/>
      <c r="I26" s="374"/>
      <c r="J26" s="67"/>
      <c r="K26" s="67"/>
      <c r="L26" s="67"/>
      <c r="M26" s="99"/>
    </row>
    <row r="27" spans="1:13" ht="13" customHeight="1" x14ac:dyDescent="0.25">
      <c r="A27" s="190" t="s">
        <v>120</v>
      </c>
      <c r="B27" s="209"/>
      <c r="C27" s="279">
        <v>2102.90103421</v>
      </c>
      <c r="D27" s="163"/>
      <c r="E27" s="163"/>
      <c r="F27" s="279">
        <v>2066.4735746099996</v>
      </c>
      <c r="G27" s="383"/>
      <c r="H27" s="97">
        <v>1.7627837126770629</v>
      </c>
      <c r="I27" s="374"/>
      <c r="J27" s="67"/>
      <c r="K27" s="67"/>
      <c r="L27" s="67"/>
      <c r="M27" s="99"/>
    </row>
    <row r="28" spans="1:13" ht="13" customHeight="1" x14ac:dyDescent="0.25">
      <c r="A28" s="159"/>
      <c r="B28" s="209"/>
      <c r="C28" s="27"/>
      <c r="D28" s="292"/>
      <c r="E28" s="292"/>
      <c r="F28" s="27"/>
      <c r="G28" s="292"/>
      <c r="H28" s="99"/>
      <c r="I28" s="374"/>
      <c r="J28" s="67"/>
      <c r="K28" s="67"/>
      <c r="L28" s="67"/>
      <c r="M28" s="99"/>
    </row>
    <row r="29" spans="1:13" ht="13" customHeight="1" x14ac:dyDescent="0.25">
      <c r="A29" s="295" t="s">
        <v>147</v>
      </c>
      <c r="B29" s="213"/>
      <c r="C29" s="296"/>
      <c r="D29" s="292"/>
      <c r="E29" s="292"/>
      <c r="F29" s="296"/>
      <c r="G29" s="292"/>
      <c r="H29" s="157"/>
      <c r="I29" s="374"/>
      <c r="J29" s="67"/>
      <c r="K29" s="67"/>
      <c r="L29" s="67"/>
      <c r="M29" s="157"/>
    </row>
    <row r="30" spans="1:13" ht="13" customHeight="1" x14ac:dyDescent="0.25">
      <c r="A30" s="183" t="s">
        <v>110</v>
      </c>
      <c r="B30" s="213"/>
      <c r="C30" s="206">
        <v>5861.8080684075339</v>
      </c>
      <c r="D30" s="384"/>
      <c r="E30" s="384"/>
      <c r="F30" s="206">
        <v>5193.5017523352753</v>
      </c>
      <c r="G30" s="383"/>
      <c r="H30" s="97">
        <v>12.868125360153249</v>
      </c>
      <c r="I30" s="374"/>
      <c r="J30" s="67"/>
      <c r="K30" s="67"/>
      <c r="L30" s="67"/>
      <c r="M30" s="99"/>
    </row>
    <row r="31" spans="1:13" ht="13" customHeight="1" x14ac:dyDescent="0.25">
      <c r="A31" s="385" t="s">
        <v>121</v>
      </c>
      <c r="C31" s="203">
        <v>315.67370415980542</v>
      </c>
      <c r="D31" s="381"/>
      <c r="E31" s="381"/>
      <c r="F31" s="203">
        <v>313.377280236974</v>
      </c>
      <c r="G31" s="292"/>
      <c r="H31" s="99">
        <v>0.73279847252962771</v>
      </c>
      <c r="I31" s="374"/>
      <c r="J31" s="67"/>
      <c r="K31" s="67"/>
      <c r="L31" s="67"/>
      <c r="M31" s="74"/>
    </row>
    <row r="32" spans="1:13" ht="13" customHeight="1" thickBot="1" x14ac:dyDescent="0.3">
      <c r="A32" s="386" t="s">
        <v>122</v>
      </c>
      <c r="B32" s="387"/>
      <c r="C32" s="298">
        <v>18.569199750132103</v>
      </c>
      <c r="D32" s="388"/>
      <c r="E32" s="388"/>
      <c r="F32" s="298">
        <v>16.572681173338349</v>
      </c>
      <c r="G32" s="389"/>
      <c r="H32" s="132">
        <v>12.047046316233345</v>
      </c>
      <c r="I32" s="374"/>
      <c r="J32" s="67"/>
      <c r="K32" s="67"/>
      <c r="L32" s="67"/>
      <c r="M32" s="74"/>
    </row>
    <row r="33" spans="1:16" ht="11.15" customHeight="1" x14ac:dyDescent="0.25">
      <c r="A33" s="390"/>
      <c r="B33" s="358"/>
      <c r="C33" s="391"/>
      <c r="D33" s="391"/>
      <c r="E33" s="391"/>
      <c r="F33" s="391"/>
      <c r="G33" s="391"/>
      <c r="H33" s="391"/>
      <c r="I33" s="391"/>
      <c r="J33" s="391"/>
      <c r="K33" s="391"/>
      <c r="L33" s="391"/>
      <c r="M33" s="358"/>
    </row>
    <row r="34" spans="1:16" ht="11.15" customHeight="1" x14ac:dyDescent="0.25">
      <c r="A34" s="497" t="s">
        <v>137</v>
      </c>
      <c r="B34" s="505"/>
      <c r="C34" s="505"/>
      <c r="D34" s="505"/>
      <c r="E34" s="505"/>
      <c r="F34" s="505"/>
      <c r="G34" s="505"/>
      <c r="H34" s="505"/>
      <c r="I34" s="505"/>
      <c r="J34" s="505"/>
      <c r="K34" s="505"/>
      <c r="L34" s="505"/>
      <c r="M34" s="505"/>
      <c r="N34" s="505"/>
      <c r="O34" s="505"/>
      <c r="P34" s="505"/>
    </row>
    <row r="35" spans="1:16" ht="11.15" customHeight="1" x14ac:dyDescent="0.25">
      <c r="A35" s="503" t="s">
        <v>124</v>
      </c>
      <c r="B35" s="503"/>
      <c r="C35" s="503"/>
      <c r="D35" s="503"/>
      <c r="E35" s="503"/>
      <c r="F35" s="503"/>
      <c r="G35" s="503"/>
      <c r="H35" s="503"/>
      <c r="I35" s="503"/>
      <c r="J35" s="503"/>
      <c r="K35" s="503"/>
      <c r="L35" s="503"/>
      <c r="M35" s="392"/>
    </row>
    <row r="36" spans="1:16" ht="11.15" customHeight="1" x14ac:dyDescent="0.25">
      <c r="A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392"/>
    </row>
  </sheetData>
  <mergeCells count="8">
    <mergeCell ref="A34:P34"/>
    <mergeCell ref="A35:L35"/>
    <mergeCell ref="A1:M1"/>
    <mergeCell ref="A2:M2"/>
    <mergeCell ref="A3:M3"/>
    <mergeCell ref="C5:L5"/>
    <mergeCell ref="F6:H6"/>
    <mergeCell ref="J6:L6"/>
  </mergeCells>
  <pageMargins left="0.19685039370078741" right="0.31496062992125984" top="0.78740157480314965" bottom="0.23622047244094491" header="0" footer="0"/>
  <pageSetup scale="9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E257B-EE76-42CB-9FC6-8391C5680B7D}">
  <sheetPr>
    <pageSetUpPr fitToPage="1"/>
  </sheetPr>
  <dimension ref="A1:J20"/>
  <sheetViews>
    <sheetView showGridLines="0" zoomScaleNormal="100" zoomScaleSheetLayoutView="150" workbookViewId="0">
      <selection sqref="A1:G1"/>
    </sheetView>
  </sheetViews>
  <sheetFormatPr defaultColWidth="9.81640625" defaultRowHeight="10.5" x14ac:dyDescent="0.25"/>
  <cols>
    <col min="1" max="1" width="42.7265625" style="67" customWidth="1"/>
    <col min="2" max="2" width="2.7265625" style="67" customWidth="1"/>
    <col min="3" max="4" width="9.1796875" style="67" customWidth="1"/>
    <col min="5" max="5" width="2.7265625" style="67" customWidth="1"/>
    <col min="6" max="7" width="9" style="67" customWidth="1"/>
    <col min="8" max="10" width="9.81640625" style="67"/>
    <col min="11" max="16384" width="9.81640625" style="514"/>
  </cols>
  <sheetData>
    <row r="1" spans="1:10" ht="11.15" customHeight="1" x14ac:dyDescent="0.25">
      <c r="A1" s="489" t="s">
        <v>156</v>
      </c>
      <c r="B1" s="489"/>
      <c r="C1" s="489"/>
      <c r="D1" s="489"/>
      <c r="E1" s="489"/>
      <c r="F1" s="489"/>
      <c r="G1" s="489"/>
      <c r="H1" s="164"/>
      <c r="I1" s="164"/>
      <c r="J1" s="164"/>
    </row>
    <row r="2" spans="1:10" ht="11.15" customHeight="1" x14ac:dyDescent="0.25">
      <c r="A2" s="490" t="s">
        <v>101</v>
      </c>
      <c r="B2" s="490"/>
      <c r="C2" s="490"/>
      <c r="D2" s="490"/>
      <c r="E2" s="490"/>
      <c r="F2" s="490"/>
      <c r="G2" s="490"/>
      <c r="H2" s="164"/>
      <c r="I2" s="164"/>
      <c r="J2" s="164"/>
    </row>
    <row r="3" spans="1:10" ht="11.15" customHeight="1" x14ac:dyDescent="0.25">
      <c r="A3" s="491" t="s">
        <v>6</v>
      </c>
      <c r="B3" s="491"/>
      <c r="C3" s="491"/>
      <c r="D3" s="491"/>
      <c r="E3" s="491"/>
      <c r="F3" s="491"/>
      <c r="G3" s="491"/>
      <c r="H3" s="164"/>
      <c r="I3" s="164"/>
      <c r="J3" s="164"/>
    </row>
    <row r="4" spans="1:10" ht="11.15" customHeight="1" x14ac:dyDescent="0.25">
      <c r="A4" s="300"/>
      <c r="B4" s="300"/>
      <c r="C4" s="300"/>
      <c r="D4" s="300"/>
      <c r="E4" s="299"/>
      <c r="F4" s="301"/>
      <c r="G4" s="302"/>
      <c r="H4" s="164"/>
      <c r="I4" s="164"/>
      <c r="J4" s="164"/>
    </row>
    <row r="5" spans="1:10" ht="15" customHeight="1" x14ac:dyDescent="0.25">
      <c r="A5" s="303"/>
      <c r="B5" s="303"/>
      <c r="C5" s="502" t="s">
        <v>142</v>
      </c>
      <c r="D5" s="502"/>
      <c r="E5" s="304"/>
      <c r="F5" s="502" t="s">
        <v>143</v>
      </c>
      <c r="G5" s="502"/>
      <c r="H5" s="164"/>
      <c r="I5" s="164"/>
      <c r="J5" s="164"/>
    </row>
    <row r="6" spans="1:10" s="518" customFormat="1" ht="15" customHeight="1" x14ac:dyDescent="0.25">
      <c r="A6" s="305"/>
      <c r="B6" s="305"/>
      <c r="C6" s="80">
        <v>2021</v>
      </c>
      <c r="D6" s="80" t="s">
        <v>55</v>
      </c>
      <c r="E6" s="306"/>
      <c r="F6" s="80">
        <v>2021</v>
      </c>
      <c r="G6" s="80" t="s">
        <v>55</v>
      </c>
      <c r="H6" s="307"/>
      <c r="I6" s="307"/>
      <c r="J6" s="307"/>
    </row>
    <row r="7" spans="1:10" ht="13" customHeight="1" x14ac:dyDescent="0.25">
      <c r="A7" s="81" t="s">
        <v>57</v>
      </c>
      <c r="B7" s="186"/>
      <c r="C7" s="122">
        <v>14603</v>
      </c>
      <c r="D7" s="124">
        <v>100</v>
      </c>
      <c r="E7" s="123"/>
      <c r="F7" s="122">
        <v>48412</v>
      </c>
      <c r="G7" s="124">
        <v>100</v>
      </c>
      <c r="H7" s="164"/>
      <c r="I7" s="164"/>
      <c r="J7" s="164"/>
    </row>
    <row r="8" spans="1:10" ht="13" customHeight="1" x14ac:dyDescent="0.25">
      <c r="A8" s="87" t="s">
        <v>58</v>
      </c>
      <c r="B8" s="186"/>
      <c r="C8" s="308">
        <v>11416</v>
      </c>
      <c r="D8" s="309">
        <v>78.2</v>
      </c>
      <c r="E8" s="56"/>
      <c r="F8" s="308">
        <v>37843</v>
      </c>
      <c r="G8" s="309">
        <v>78.2</v>
      </c>
      <c r="H8" s="164"/>
      <c r="I8" s="164"/>
      <c r="J8" s="164"/>
    </row>
    <row r="9" spans="1:10" ht="13" customHeight="1" x14ac:dyDescent="0.25">
      <c r="A9" s="89" t="s">
        <v>59</v>
      </c>
      <c r="B9" s="186"/>
      <c r="C9" s="310">
        <v>3187</v>
      </c>
      <c r="D9" s="311">
        <v>21.8</v>
      </c>
      <c r="E9" s="56"/>
      <c r="F9" s="310">
        <v>10569</v>
      </c>
      <c r="G9" s="311">
        <v>21.8</v>
      </c>
      <c r="H9" s="164"/>
      <c r="I9" s="164"/>
      <c r="J9" s="164"/>
    </row>
    <row r="10" spans="1:10" ht="13" customHeight="1" x14ac:dyDescent="0.25">
      <c r="A10" s="183" t="s">
        <v>60</v>
      </c>
      <c r="B10" s="312"/>
      <c r="C10" s="187">
        <v>1301</v>
      </c>
      <c r="D10" s="188">
        <v>8.9</v>
      </c>
      <c r="E10" s="313"/>
      <c r="F10" s="187">
        <v>4533</v>
      </c>
      <c r="G10" s="188">
        <v>9.4</v>
      </c>
      <c r="H10" s="164"/>
      <c r="I10" s="164"/>
      <c r="J10" s="164"/>
    </row>
    <row r="11" spans="1:10" ht="13" customHeight="1" x14ac:dyDescent="0.25">
      <c r="A11" s="184" t="s">
        <v>61</v>
      </c>
      <c r="B11" s="312"/>
      <c r="C11" s="122">
        <v>1465</v>
      </c>
      <c r="D11" s="124">
        <v>10</v>
      </c>
      <c r="E11" s="56"/>
      <c r="F11" s="122">
        <v>4060</v>
      </c>
      <c r="G11" s="124">
        <v>8.3000000000000007</v>
      </c>
      <c r="H11" s="164"/>
      <c r="I11" s="164"/>
      <c r="J11" s="164"/>
    </row>
    <row r="12" spans="1:10" ht="13" customHeight="1" x14ac:dyDescent="0.25">
      <c r="A12" s="87" t="s">
        <v>95</v>
      </c>
      <c r="B12" s="186"/>
      <c r="C12" s="308">
        <v>-157</v>
      </c>
      <c r="D12" s="309">
        <v>-1.1000000000000001</v>
      </c>
      <c r="E12" s="56"/>
      <c r="F12" s="308">
        <v>-155</v>
      </c>
      <c r="G12" s="309">
        <v>-0.3</v>
      </c>
      <c r="H12" s="164"/>
      <c r="I12" s="164"/>
      <c r="J12" s="164"/>
    </row>
    <row r="13" spans="1:10" ht="13" customHeight="1" x14ac:dyDescent="0.25">
      <c r="A13" s="102" t="s">
        <v>79</v>
      </c>
      <c r="B13" s="314"/>
      <c r="C13" s="315">
        <v>578</v>
      </c>
      <c r="D13" s="311">
        <v>4</v>
      </c>
      <c r="E13" s="123"/>
      <c r="F13" s="315">
        <v>2132</v>
      </c>
      <c r="G13" s="311">
        <v>4.4000000000000004</v>
      </c>
      <c r="H13" s="126"/>
      <c r="I13" s="126"/>
      <c r="J13" s="126"/>
    </row>
    <row r="14" spans="1:10" ht="13" customHeight="1" x14ac:dyDescent="0.25">
      <c r="A14" s="190" t="s">
        <v>80</v>
      </c>
      <c r="B14" s="164"/>
      <c r="C14" s="96">
        <v>552</v>
      </c>
      <c r="D14" s="188">
        <v>3.8</v>
      </c>
      <c r="E14" s="317"/>
      <c r="F14" s="96">
        <v>1859</v>
      </c>
      <c r="G14" s="188">
        <v>3.8</v>
      </c>
      <c r="H14" s="424"/>
      <c r="I14" s="164"/>
      <c r="J14" s="164"/>
    </row>
    <row r="15" spans="1:10" ht="13" customHeight="1" x14ac:dyDescent="0.25">
      <c r="A15" s="129" t="s">
        <v>81</v>
      </c>
      <c r="B15" s="186"/>
      <c r="C15" s="450">
        <v>412</v>
      </c>
      <c r="D15" s="319">
        <v>2.8</v>
      </c>
      <c r="E15" s="56"/>
      <c r="F15" s="450">
        <v>970</v>
      </c>
      <c r="G15" s="319">
        <v>1.9999999999999991</v>
      </c>
      <c r="H15" s="164"/>
      <c r="I15" s="164"/>
      <c r="J15" s="164"/>
    </row>
    <row r="16" spans="1:10" ht="13" customHeight="1" x14ac:dyDescent="0.25">
      <c r="A16" s="100" t="s">
        <v>130</v>
      </c>
      <c r="B16" s="186"/>
      <c r="C16" s="187">
        <v>1542</v>
      </c>
      <c r="D16" s="188">
        <v>10.6</v>
      </c>
      <c r="E16" s="123"/>
      <c r="F16" s="187">
        <v>4961</v>
      </c>
      <c r="G16" s="188">
        <v>10.199999999999999</v>
      </c>
      <c r="H16" s="164"/>
      <c r="I16" s="164"/>
      <c r="J16" s="164"/>
    </row>
    <row r="17" spans="1:10" ht="13" customHeight="1" thickBot="1" x14ac:dyDescent="0.3">
      <c r="A17" s="191" t="s">
        <v>83</v>
      </c>
      <c r="B17" s="321"/>
      <c r="C17" s="152">
        <v>123.87867796736322</v>
      </c>
      <c r="D17" s="193"/>
      <c r="E17" s="56"/>
      <c r="F17" s="152">
        <v>556.81004232169789</v>
      </c>
      <c r="G17" s="193"/>
      <c r="H17" s="325"/>
      <c r="I17" s="325"/>
      <c r="J17" s="325"/>
    </row>
    <row r="18" spans="1:10" ht="11.15" customHeight="1" x14ac:dyDescent="0.25">
      <c r="A18" s="326"/>
      <c r="B18" s="186"/>
      <c r="C18" s="48"/>
      <c r="D18" s="44"/>
      <c r="E18" s="329"/>
      <c r="F18" s="330"/>
      <c r="G18" s="330"/>
      <c r="H18" s="164"/>
      <c r="I18" s="164"/>
      <c r="J18" s="164"/>
    </row>
    <row r="19" spans="1:10" ht="11.15" customHeight="1" x14ac:dyDescent="0.25">
      <c r="A19" s="497"/>
      <c r="B19" s="497"/>
      <c r="C19" s="497"/>
      <c r="D19" s="497"/>
      <c r="E19" s="497"/>
      <c r="F19" s="497"/>
      <c r="G19" s="497"/>
      <c r="H19" s="497"/>
      <c r="I19" s="497"/>
      <c r="J19" s="497"/>
    </row>
    <row r="20" spans="1:10" ht="11.15" customHeight="1" x14ac:dyDescent="0.25">
      <c r="A20" s="84"/>
      <c r="B20" s="84"/>
      <c r="C20" s="84"/>
      <c r="D20" s="84"/>
      <c r="E20" s="84"/>
      <c r="F20" s="84"/>
      <c r="G20" s="84"/>
    </row>
  </sheetData>
  <mergeCells count="6">
    <mergeCell ref="A19:J19"/>
    <mergeCell ref="A1:G1"/>
    <mergeCell ref="A2:G2"/>
    <mergeCell ref="A3:G3"/>
    <mergeCell ref="C5:D5"/>
    <mergeCell ref="F5:G5"/>
  </mergeCells>
  <pageMargins left="0.19685039370078741" right="0.31496062992125984" top="0.78740157480314965" bottom="0.23622047244094491" header="0" footer="0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47105" r:id="rId4">
          <objectPr defaultSize="0" autoPict="0" r:id="rId5">
            <anchor moveWithCells="1" sizeWithCells="1">
              <from>
                <xdr:col>4</xdr:col>
                <xdr:colOff>0</xdr:colOff>
                <xdr:row>18</xdr:row>
                <xdr:rowOff>0</xdr:rowOff>
              </from>
              <to>
                <xdr:col>4</xdr:col>
                <xdr:colOff>0</xdr:colOff>
                <xdr:row>18</xdr:row>
                <xdr:rowOff>50800</xdr:rowOff>
              </to>
            </anchor>
          </objectPr>
        </oleObject>
      </mc:Choice>
      <mc:Fallback>
        <oleObject progId="Word.Picture.8" shapeId="4710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6"/>
  <sheetViews>
    <sheetView showGridLines="0" zoomScaleNormal="100" zoomScaleSheetLayoutView="100" workbookViewId="0">
      <selection sqref="A1:M1"/>
    </sheetView>
  </sheetViews>
  <sheetFormatPr defaultColWidth="9.81640625" defaultRowHeight="10.5" x14ac:dyDescent="0.25"/>
  <cols>
    <col min="1" max="1" width="42.7265625" style="67" customWidth="1"/>
    <col min="2" max="2" width="2.7265625" style="67" customWidth="1"/>
    <col min="3" max="7" width="7.7265625" style="67" customWidth="1"/>
    <col min="8" max="8" width="2.7265625" style="67" customWidth="1"/>
    <col min="9" max="13" width="7.7265625" style="67" customWidth="1"/>
    <col min="14" max="16384" width="9.81640625" style="514"/>
  </cols>
  <sheetData>
    <row r="1" spans="1:15" ht="11.15" customHeight="1" x14ac:dyDescent="0.25">
      <c r="A1" s="489" t="s">
        <v>7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</row>
    <row r="2" spans="1:15" ht="11.15" customHeight="1" x14ac:dyDescent="0.25">
      <c r="A2" s="490" t="s">
        <v>101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</row>
    <row r="3" spans="1:15" ht="11.15" customHeight="1" x14ac:dyDescent="0.25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</row>
    <row r="4" spans="1:15" ht="11.15" customHeight="1" x14ac:dyDescent="0.2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2"/>
      <c r="L4" s="172"/>
      <c r="M4" s="171"/>
    </row>
    <row r="5" spans="1:15" ht="15" customHeight="1" x14ac:dyDescent="0.25">
      <c r="A5" s="173"/>
      <c r="B5" s="173"/>
      <c r="C5" s="496" t="s">
        <v>142</v>
      </c>
      <c r="D5" s="496"/>
      <c r="E5" s="496"/>
      <c r="F5" s="496"/>
      <c r="G5" s="496"/>
      <c r="H5" s="174"/>
      <c r="I5" s="496" t="s">
        <v>143</v>
      </c>
      <c r="J5" s="496"/>
      <c r="K5" s="496"/>
      <c r="L5" s="496"/>
      <c r="M5" s="496"/>
    </row>
    <row r="6" spans="1:15" s="518" customFormat="1" ht="15" customHeight="1" x14ac:dyDescent="0.25">
      <c r="A6" s="175"/>
      <c r="B6" s="175"/>
      <c r="C6" s="80">
        <v>2021</v>
      </c>
      <c r="D6" s="80" t="s">
        <v>55</v>
      </c>
      <c r="E6" s="80">
        <v>2020</v>
      </c>
      <c r="F6" s="80" t="s">
        <v>55</v>
      </c>
      <c r="G6" s="80" t="s">
        <v>56</v>
      </c>
      <c r="H6" s="176"/>
      <c r="I6" s="80">
        <v>2021</v>
      </c>
      <c r="J6" s="80" t="s">
        <v>55</v>
      </c>
      <c r="K6" s="80">
        <v>2020</v>
      </c>
      <c r="L6" s="80" t="s">
        <v>55</v>
      </c>
      <c r="M6" s="80" t="s">
        <v>56</v>
      </c>
    </row>
    <row r="7" spans="1:15" ht="13" customHeight="1" x14ac:dyDescent="0.25">
      <c r="A7" s="81" t="s">
        <v>57</v>
      </c>
      <c r="B7" s="179"/>
      <c r="C7" s="83">
        <v>53273</v>
      </c>
      <c r="D7" s="84">
        <v>100</v>
      </c>
      <c r="E7" s="83">
        <v>49116</v>
      </c>
      <c r="F7" s="84">
        <v>100</v>
      </c>
      <c r="G7" s="84">
        <v>8.4636371039986891</v>
      </c>
      <c r="H7" s="180"/>
      <c r="I7" s="83">
        <v>194804</v>
      </c>
      <c r="J7" s="84">
        <v>100</v>
      </c>
      <c r="K7" s="83">
        <v>183615</v>
      </c>
      <c r="L7" s="84">
        <v>100</v>
      </c>
      <c r="M7" s="84">
        <v>6.0937287258666206</v>
      </c>
    </row>
    <row r="8" spans="1:15" ht="13" customHeight="1" x14ac:dyDescent="0.25">
      <c r="A8" s="87" t="s">
        <v>58</v>
      </c>
      <c r="B8" s="179"/>
      <c r="C8" s="28">
        <v>29288</v>
      </c>
      <c r="D8" s="88">
        <v>55</v>
      </c>
      <c r="E8" s="28">
        <v>27177</v>
      </c>
      <c r="F8" s="88">
        <v>55.3</v>
      </c>
      <c r="G8" s="88">
        <v>7.7675976009125458</v>
      </c>
      <c r="H8" s="181"/>
      <c r="I8" s="28">
        <v>106206</v>
      </c>
      <c r="J8" s="88">
        <v>54.5</v>
      </c>
      <c r="K8" s="28">
        <v>100804</v>
      </c>
      <c r="L8" s="88">
        <v>54.9</v>
      </c>
      <c r="M8" s="88">
        <v>5.3589143287964713</v>
      </c>
    </row>
    <row r="9" spans="1:15" ht="13" customHeight="1" x14ac:dyDescent="0.25">
      <c r="A9" s="89" t="s">
        <v>59</v>
      </c>
      <c r="B9" s="179"/>
      <c r="C9" s="182">
        <v>23985</v>
      </c>
      <c r="D9" s="93">
        <v>45</v>
      </c>
      <c r="E9" s="182">
        <v>21939</v>
      </c>
      <c r="F9" s="93">
        <v>44.7</v>
      </c>
      <c r="G9" s="93">
        <v>9.3258580609872901</v>
      </c>
      <c r="H9" s="181"/>
      <c r="I9" s="182">
        <v>88598</v>
      </c>
      <c r="J9" s="91">
        <v>45.5</v>
      </c>
      <c r="K9" s="182">
        <v>82811</v>
      </c>
      <c r="L9" s="91">
        <v>45.1</v>
      </c>
      <c r="M9" s="91">
        <v>6.9882020504522302</v>
      </c>
    </row>
    <row r="10" spans="1:15" ht="13" customHeight="1" x14ac:dyDescent="0.25">
      <c r="A10" s="183" t="s">
        <v>60</v>
      </c>
      <c r="B10" s="178"/>
      <c r="C10" s="96">
        <v>2232</v>
      </c>
      <c r="D10" s="97">
        <v>4.2</v>
      </c>
      <c r="E10" s="96">
        <v>2119</v>
      </c>
      <c r="F10" s="97">
        <v>4.3</v>
      </c>
      <c r="G10" s="97">
        <v>5.3327041057102509</v>
      </c>
      <c r="H10" s="181"/>
      <c r="I10" s="96">
        <v>9012</v>
      </c>
      <c r="J10" s="97">
        <v>4.5999999999999996</v>
      </c>
      <c r="K10" s="96">
        <v>7891</v>
      </c>
      <c r="L10" s="97">
        <v>4.3</v>
      </c>
      <c r="M10" s="97">
        <v>14.206057533899386</v>
      </c>
    </row>
    <row r="11" spans="1:15" ht="13" customHeight="1" x14ac:dyDescent="0.25">
      <c r="A11" s="184" t="s">
        <v>61</v>
      </c>
      <c r="B11" s="178"/>
      <c r="C11" s="27">
        <v>13672</v>
      </c>
      <c r="D11" s="99">
        <v>25.599999999999994</v>
      </c>
      <c r="E11" s="27">
        <v>12256</v>
      </c>
      <c r="F11" s="84">
        <v>25.000000000000007</v>
      </c>
      <c r="G11" s="84">
        <v>11.553524804177551</v>
      </c>
      <c r="H11" s="185"/>
      <c r="I11" s="27">
        <v>51709</v>
      </c>
      <c r="J11" s="84">
        <v>26.599999999999998</v>
      </c>
      <c r="K11" s="83">
        <v>48554</v>
      </c>
      <c r="L11" s="84">
        <v>26.500000000000004</v>
      </c>
      <c r="M11" s="84">
        <v>6.4979198418255946</v>
      </c>
    </row>
    <row r="12" spans="1:15" ht="13" customHeight="1" x14ac:dyDescent="0.25">
      <c r="A12" s="87" t="s">
        <v>95</v>
      </c>
      <c r="C12" s="28">
        <v>303</v>
      </c>
      <c r="D12" s="88">
        <v>0.6</v>
      </c>
      <c r="E12" s="28">
        <v>335</v>
      </c>
      <c r="F12" s="88">
        <v>0.7</v>
      </c>
      <c r="G12" s="88">
        <v>-9.5522388059701484</v>
      </c>
      <c r="H12" s="185"/>
      <c r="I12" s="28">
        <v>475</v>
      </c>
      <c r="J12" s="88">
        <v>0.2</v>
      </c>
      <c r="K12" s="28">
        <v>1123</v>
      </c>
      <c r="L12" s="88">
        <v>0.6</v>
      </c>
      <c r="M12" s="88">
        <v>-57.702582368655385</v>
      </c>
    </row>
    <row r="13" spans="1:15" ht="13" customHeight="1" x14ac:dyDescent="0.25">
      <c r="A13" s="102" t="s">
        <v>79</v>
      </c>
      <c r="B13" s="189"/>
      <c r="C13" s="90">
        <v>7778</v>
      </c>
      <c r="D13" s="91">
        <v>14.6</v>
      </c>
      <c r="E13" s="90">
        <v>7229</v>
      </c>
      <c r="F13" s="91">
        <v>14.7</v>
      </c>
      <c r="G13" s="91">
        <v>7.5944113985336736</v>
      </c>
      <c r="H13" s="180"/>
      <c r="I13" s="90">
        <v>27402</v>
      </c>
      <c r="J13" s="91">
        <v>14.1</v>
      </c>
      <c r="K13" s="90">
        <v>25243</v>
      </c>
      <c r="L13" s="91">
        <v>13.7</v>
      </c>
      <c r="M13" s="91">
        <v>8.5528661411084173</v>
      </c>
    </row>
    <row r="14" spans="1:15" ht="13" customHeight="1" x14ac:dyDescent="0.25">
      <c r="A14" s="190" t="s">
        <v>80</v>
      </c>
      <c r="C14" s="96">
        <v>2277</v>
      </c>
      <c r="D14" s="97">
        <v>4.3</v>
      </c>
      <c r="E14" s="96">
        <v>2204</v>
      </c>
      <c r="F14" s="97">
        <v>4.5</v>
      </c>
      <c r="G14" s="97">
        <v>3.3121597096188671</v>
      </c>
      <c r="H14" s="185"/>
      <c r="I14" s="96">
        <v>8949</v>
      </c>
      <c r="J14" s="97">
        <v>4.5999999999999996</v>
      </c>
      <c r="K14" s="96">
        <v>9011</v>
      </c>
      <c r="L14" s="97">
        <v>4.9000000000000004</v>
      </c>
      <c r="M14" s="97">
        <v>-0.68804794140494563</v>
      </c>
    </row>
    <row r="15" spans="1:15" ht="13" customHeight="1" x14ac:dyDescent="0.25">
      <c r="A15" s="129" t="s">
        <v>81</v>
      </c>
      <c r="B15" s="179"/>
      <c r="C15" s="114">
        <v>593</v>
      </c>
      <c r="D15" s="116">
        <v>1.1000000000000005</v>
      </c>
      <c r="E15" s="114">
        <v>565</v>
      </c>
      <c r="F15" s="116">
        <v>1.1999999999999993</v>
      </c>
      <c r="G15" s="116">
        <v>4.9557522123893749</v>
      </c>
      <c r="H15" s="74"/>
      <c r="I15" s="114">
        <v>2498</v>
      </c>
      <c r="J15" s="116">
        <v>1.1999999999999993</v>
      </c>
      <c r="K15" s="114">
        <v>3091</v>
      </c>
      <c r="L15" s="116">
        <v>1.7000000000000011</v>
      </c>
      <c r="M15" s="116">
        <v>-19.184729860886442</v>
      </c>
      <c r="O15" s="519"/>
    </row>
    <row r="16" spans="1:15" ht="13" customHeight="1" x14ac:dyDescent="0.25">
      <c r="A16" s="100" t="s">
        <v>130</v>
      </c>
      <c r="B16" s="179"/>
      <c r="C16" s="96">
        <v>10648</v>
      </c>
      <c r="D16" s="97">
        <v>20</v>
      </c>
      <c r="E16" s="96">
        <v>9998</v>
      </c>
      <c r="F16" s="97">
        <v>20.399999999999999</v>
      </c>
      <c r="G16" s="97">
        <v>6.5013002600520009</v>
      </c>
      <c r="H16" s="180"/>
      <c r="I16" s="96">
        <v>38849</v>
      </c>
      <c r="J16" s="97">
        <v>19.899999999999999</v>
      </c>
      <c r="K16" s="96">
        <v>37345</v>
      </c>
      <c r="L16" s="97">
        <v>20.3</v>
      </c>
      <c r="M16" s="97">
        <v>4.0273128932922786</v>
      </c>
    </row>
    <row r="17" spans="1:13" ht="13" customHeight="1" thickBot="1" x14ac:dyDescent="0.3">
      <c r="A17" s="191" t="s">
        <v>83</v>
      </c>
      <c r="B17" s="192"/>
      <c r="C17" s="448">
        <v>5668.266479396998</v>
      </c>
      <c r="D17" s="193"/>
      <c r="E17" s="418">
        <v>4117.7698835655683</v>
      </c>
      <c r="F17" s="155"/>
      <c r="G17" s="155">
        <v>37.653794157357282</v>
      </c>
      <c r="H17" s="194"/>
      <c r="I17" s="448">
        <v>13864.5683486944</v>
      </c>
      <c r="J17" s="155"/>
      <c r="K17" s="418">
        <v>10353.861361877551</v>
      </c>
      <c r="L17" s="155"/>
      <c r="M17" s="155">
        <v>33.907224214370046</v>
      </c>
    </row>
    <row r="18" spans="1:13" ht="11.15" customHeight="1" x14ac:dyDescent="0.25">
      <c r="A18" s="46"/>
      <c r="C18" s="416"/>
      <c r="D18" s="84"/>
      <c r="E18" s="416"/>
      <c r="F18" s="84"/>
      <c r="G18" s="84"/>
      <c r="H18" s="195"/>
      <c r="I18" s="83"/>
      <c r="J18" s="84"/>
      <c r="K18" s="83"/>
      <c r="L18" s="84"/>
      <c r="M18" s="84"/>
    </row>
    <row r="19" spans="1:13" ht="15" customHeight="1" x14ac:dyDescent="0.25">
      <c r="A19" s="197" t="s">
        <v>96</v>
      </c>
      <c r="B19" s="198"/>
      <c r="C19" s="83"/>
      <c r="D19" s="84"/>
      <c r="E19" s="83"/>
      <c r="F19" s="84"/>
      <c r="G19" s="84"/>
      <c r="H19" s="199"/>
      <c r="I19" s="83"/>
      <c r="J19" s="84"/>
      <c r="K19" s="83"/>
      <c r="L19" s="84"/>
      <c r="M19" s="84"/>
    </row>
    <row r="20" spans="1:13" ht="13" customHeight="1" x14ac:dyDescent="0.25">
      <c r="A20" s="201" t="s">
        <v>97</v>
      </c>
      <c r="B20" s="179"/>
      <c r="C20" s="202"/>
      <c r="D20" s="202"/>
      <c r="E20" s="202"/>
      <c r="F20" s="202"/>
      <c r="G20" s="202"/>
      <c r="H20" s="199"/>
      <c r="I20" s="202"/>
      <c r="J20" s="202"/>
      <c r="K20" s="202"/>
      <c r="L20" s="202"/>
      <c r="M20" s="202"/>
    </row>
    <row r="21" spans="1:13" ht="13" customHeight="1" x14ac:dyDescent="0.25">
      <c r="A21" s="159" t="s">
        <v>98</v>
      </c>
      <c r="B21" s="104"/>
      <c r="C21" s="203">
        <v>531.78085829795418</v>
      </c>
      <c r="D21" s="99">
        <v>55.9</v>
      </c>
      <c r="E21" s="203">
        <v>494.98</v>
      </c>
      <c r="F21" s="99">
        <v>54.86</v>
      </c>
      <c r="G21" s="99">
        <v>7.4348172245250588</v>
      </c>
      <c r="H21" s="99"/>
      <c r="I21" s="203">
        <v>2057.8733912173739</v>
      </c>
      <c r="J21" s="99">
        <v>59.51</v>
      </c>
      <c r="K21" s="203">
        <v>1991.7</v>
      </c>
      <c r="L21" s="99">
        <v>60.64</v>
      </c>
      <c r="M21" s="99">
        <v>3.3224577605750705</v>
      </c>
    </row>
    <row r="22" spans="1:13" ht="13" customHeight="1" x14ac:dyDescent="0.25">
      <c r="A22" s="204" t="s">
        <v>99</v>
      </c>
      <c r="B22" s="205"/>
      <c r="C22" s="206">
        <v>147.41243579520528</v>
      </c>
      <c r="D22" s="97">
        <v>15.5</v>
      </c>
      <c r="E22" s="206">
        <v>131.81</v>
      </c>
      <c r="F22" s="97">
        <v>14.61</v>
      </c>
      <c r="G22" s="97">
        <v>11.837065317658201</v>
      </c>
      <c r="H22" s="99"/>
      <c r="I22" s="206">
        <v>496.83913281122267</v>
      </c>
      <c r="J22" s="97">
        <v>14.37</v>
      </c>
      <c r="K22" s="206">
        <v>429.8</v>
      </c>
      <c r="L22" s="97">
        <v>13.09</v>
      </c>
      <c r="M22" s="97">
        <v>15.597750770410101</v>
      </c>
    </row>
    <row r="23" spans="1:13" ht="13" customHeight="1" x14ac:dyDescent="0.25">
      <c r="A23" s="207" t="s">
        <v>91</v>
      </c>
      <c r="B23" s="205"/>
      <c r="C23" s="203">
        <v>272.14510447999999</v>
      </c>
      <c r="D23" s="99">
        <v>28.61</v>
      </c>
      <c r="E23" s="203">
        <v>275.39999999999998</v>
      </c>
      <c r="F23" s="99">
        <v>30.53</v>
      </c>
      <c r="G23" s="99">
        <v>-1.1818792737835815</v>
      </c>
      <c r="H23" s="99"/>
      <c r="I23" s="203">
        <v>903.19493876899992</v>
      </c>
      <c r="J23" s="99">
        <v>26.12</v>
      </c>
      <c r="K23" s="203">
        <v>862.9</v>
      </c>
      <c r="L23" s="99">
        <v>26.27</v>
      </c>
      <c r="M23" s="99">
        <v>4.6697112955151221</v>
      </c>
    </row>
    <row r="24" spans="1:13" ht="13" customHeight="1" thickBot="1" x14ac:dyDescent="0.3">
      <c r="A24" s="414" t="s">
        <v>8</v>
      </c>
      <c r="B24" s="208"/>
      <c r="C24" s="298">
        <v>951.33839857315945</v>
      </c>
      <c r="D24" s="132">
        <v>100.01</v>
      </c>
      <c r="E24" s="298">
        <v>902.18999999999994</v>
      </c>
      <c r="F24" s="132">
        <v>100</v>
      </c>
      <c r="G24" s="132">
        <v>5.5476771603719328</v>
      </c>
      <c r="H24" s="99"/>
      <c r="I24" s="298">
        <v>3457.9074627975961</v>
      </c>
      <c r="J24" s="132">
        <v>100</v>
      </c>
      <c r="K24" s="298">
        <v>3284.4</v>
      </c>
      <c r="L24" s="132">
        <v>100</v>
      </c>
      <c r="M24" s="132">
        <v>5.2827750212396829</v>
      </c>
    </row>
    <row r="25" spans="1:13" x14ac:dyDescent="0.25">
      <c r="A25" s="104"/>
      <c r="B25" s="209"/>
      <c r="C25" s="203"/>
      <c r="D25" s="210"/>
      <c r="E25" s="203"/>
      <c r="F25" s="210"/>
      <c r="G25" s="99"/>
      <c r="H25" s="99"/>
      <c r="I25" s="211"/>
      <c r="J25" s="212"/>
      <c r="K25" s="211"/>
      <c r="L25" s="212"/>
      <c r="M25" s="84"/>
    </row>
    <row r="26" spans="1:13" ht="11.15" customHeight="1" x14ac:dyDescent="0.25">
      <c r="A26" s="497"/>
      <c r="B26" s="497"/>
      <c r="C26" s="497"/>
      <c r="D26" s="497"/>
      <c r="E26" s="497"/>
      <c r="F26" s="497"/>
      <c r="G26" s="497"/>
      <c r="H26" s="497"/>
      <c r="I26" s="497"/>
      <c r="J26" s="497"/>
      <c r="K26" s="497"/>
      <c r="L26" s="497"/>
      <c r="M26" s="497"/>
    </row>
  </sheetData>
  <mergeCells count="6">
    <mergeCell ref="A26:M26"/>
    <mergeCell ref="A1:M1"/>
    <mergeCell ref="A2:M2"/>
    <mergeCell ref="A3:M3"/>
    <mergeCell ref="C5:G5"/>
    <mergeCell ref="I5:M5"/>
  </mergeCells>
  <pageMargins left="0.19685039370078741" right="0.31496062992125984" top="0.78740157480314965" bottom="0.23622047244094491" header="0" footer="0"/>
  <pageSetup scale="82"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5122" r:id="rId5">
          <objectPr defaultSize="0" autoPict="0" r:id="rId6">
            <anchor moveWithCells="1" sizeWithCells="1">
              <from>
                <xdr:col>4</xdr:col>
                <xdr:colOff>0</xdr:colOff>
                <xdr:row>25</xdr:row>
                <xdr:rowOff>0</xdr:rowOff>
              </from>
              <to>
                <xdr:col>4</xdr:col>
                <xdr:colOff>0</xdr:colOff>
                <xdr:row>25</xdr:row>
                <xdr:rowOff>50800</xdr:rowOff>
              </to>
            </anchor>
          </objectPr>
        </oleObject>
      </mc:Choice>
      <mc:Fallback>
        <oleObject progId="Word.Picture.8" shapeId="5122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Consolidated Results</vt:lpstr>
      <vt:lpstr>Consolidated Balance</vt:lpstr>
      <vt:lpstr>Proximity Div</vt:lpstr>
      <vt:lpstr>Health Div</vt:lpstr>
      <vt:lpstr>FEMCO Fuel</vt:lpstr>
      <vt:lpstr>OXXO Gas</vt:lpstr>
      <vt:lpstr>OXXO Gas YTD</vt:lpstr>
      <vt:lpstr>Logistics &amp; Distribution</vt:lpstr>
      <vt:lpstr>Coca-Cola FEMSA</vt:lpstr>
      <vt:lpstr>Other Info</vt:lpstr>
      <vt:lpstr>'Coca-Cola FEMSA'!Print_Area</vt:lpstr>
      <vt:lpstr>'Consolidated Balance'!Print_Area</vt:lpstr>
      <vt:lpstr>'Consolidated Results'!Print_Area</vt:lpstr>
      <vt:lpstr>'FEMCO Fuel'!Print_Area</vt:lpstr>
      <vt:lpstr>'Health Div'!Print_Area</vt:lpstr>
      <vt:lpstr>'Logistics &amp; Distribution'!Print_Area</vt:lpstr>
      <vt:lpstr>'Other Info'!Print_Area</vt:lpstr>
      <vt:lpstr>'OXXO Gas'!Print_Area</vt:lpstr>
      <vt:lpstr>'OXXO Gas YTD'!Print_Area</vt:lpstr>
      <vt:lpstr>'Proximity 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Valenzuela Montes Ivonne</dc:creator>
  <cp:lastModifiedBy>Manero Martínez Jose Enrique</cp:lastModifiedBy>
  <cp:lastPrinted>2019-02-25T22:28:48Z</cp:lastPrinted>
  <dcterms:created xsi:type="dcterms:W3CDTF">2018-07-21T01:46:58Z</dcterms:created>
  <dcterms:modified xsi:type="dcterms:W3CDTF">2022-02-25T23:01:37Z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