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worksheets/sheet6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4.bin" ContentType="application/vnd.openxmlformats-officedocument.oleObject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90" yWindow="1125" windowWidth="9300" windowHeight="6255" tabRatio="864"/>
  </bookViews>
  <sheets>
    <sheet name="Consolidado Resultados" sheetId="41" r:id="rId1"/>
    <sheet name=" Consolidado Balance" sheetId="25" r:id="rId2"/>
    <sheet name="KOF" sheetId="21" r:id="rId3"/>
    <sheet name="OXXO" sheetId="23" r:id="rId4"/>
    <sheet name="Otros indicadores" sheetId="20" r:id="rId5"/>
    <sheet name="Explicacion Balance Discontinuo" sheetId="42" state="hidden" r:id="rId6"/>
  </sheets>
  <externalReferences>
    <externalReference r:id="rId7"/>
    <externalReference r:id="rId8"/>
    <externalReference r:id="rId9"/>
  </externalReferences>
  <definedNames>
    <definedName name="\A" localSheetId="5">[1]Virtuales!#REF!</definedName>
    <definedName name="\B" localSheetId="5">[1]Virtuales!#REF!</definedName>
    <definedName name="\C" localSheetId="5">[1]Virtuales!#REF!</definedName>
    <definedName name="\D" localSheetId="5">[1]Virtuales!#REF!</definedName>
    <definedName name="\E" localSheetId="5">[1]Virtuales!#REF!</definedName>
    <definedName name="\F" localSheetId="5">[1]Virtuales!#REF!</definedName>
    <definedName name="\G" localSheetId="5">[1]Virtuales!#REF!</definedName>
    <definedName name="\H" localSheetId="5">[1]Virtuales!#REF!</definedName>
    <definedName name="\I" localSheetId="5">[1]Virtuales!#REF!</definedName>
    <definedName name="\J" localSheetId="5">[1]Virtuales!#REF!</definedName>
    <definedName name="\K" localSheetId="5">[1]Virtuales!#REF!</definedName>
    <definedName name="\L" localSheetId="5">[1]Virtuales!#REF!</definedName>
    <definedName name="\M" localSheetId="5">[1]Virtuales!#REF!</definedName>
    <definedName name="\N" localSheetId="5">[1]Virtuales!#REF!</definedName>
    <definedName name="\O" localSheetId="5">[1]Virtuales!#REF!</definedName>
    <definedName name="\Z" localSheetId="5">[1]Virtuales!#REF!</definedName>
    <definedName name="ACTCV" localSheetId="5">[1]Virtuales!#REF!</definedName>
    <definedName name="ACTINVER" localSheetId="5">[1]Virtuales!#REF!</definedName>
    <definedName name="capbalance" localSheetId="5">[1]Virtuales!#REF!</definedName>
    <definedName name="CAPTURA" localSheetId="5">[1]Virtuales!#REF!</definedName>
    <definedName name="CAPTURA1" localSheetId="5">[1]Virtuales!#REF!</definedName>
    <definedName name="DESGLOSE" localSheetId="5">[1]Virtuales!#REF!</definedName>
    <definedName name="DESGLOSE_DE_PRINCIPALES_CONCEPTOS_DEL_ESTADO_DE_CAMBIOS" localSheetId="5">[1]Virtuales!#REF!</definedName>
    <definedName name="desglose1" localSheetId="5">[1]Virtuales!#REF!</definedName>
    <definedName name="desglose2" localSheetId="5">[1]Virtuales!#REF!</definedName>
    <definedName name="ebi" localSheetId="5">#REF!,#REF!,#REF!</definedName>
    <definedName name="ebit.xls" localSheetId="5">#REF!,#REF!,#REF!</definedName>
    <definedName name="ebitdaprom" localSheetId="5">#REF!,#REF!,#REF!,#REF!,#REF!,#REF!</definedName>
    <definedName name="EDOCAM" localSheetId="5">[1]Virtuales!#REF!</definedName>
    <definedName name="edocamb1" localSheetId="5">[1]Virtuales!#REF!</definedName>
    <definedName name="edocamb2" localSheetId="5">[1]Virtuales!#REF!</definedName>
    <definedName name="EDOCAMBOLSA" localSheetId="5">[1]Virtuales!#REF!</definedName>
    <definedName name="edovar" localSheetId="5">[1]Virtuales!#REF!</definedName>
    <definedName name="EDVAR" localSheetId="5">[1]Virtuales!#REF!</definedName>
    <definedName name="EDVAR1" localSheetId="5">[1]Virtuales!#REF!</definedName>
    <definedName name="edvar2" localSheetId="5">[1]Virtuales!#REF!</definedName>
    <definedName name="FACTOR" localSheetId="5">[1]Virtuales!#REF!</definedName>
    <definedName name="FACTOR_88" localSheetId="5">[1]Virtuales!#REF!</definedName>
    <definedName name="FORNATO" localSheetId="5">[1]Virtuales!#REF!</definedName>
    <definedName name="INDICES" localSheetId="5">[1]Virtuales!#REF!</definedName>
    <definedName name="INVENT89" localSheetId="5">[1]Virtuales!#REF!</definedName>
    <definedName name="pc" localSheetId="5">#REF!,#REF!,#REF!,#REF!,#REF!,#REF!</definedName>
    <definedName name="pp" localSheetId="5">#REF!,#REF!,#REF!,#REF!,#REF!,#REF!,#REF!,#REF!,#REF!,#REF!,#REF!,#REF!,#REF!</definedName>
    <definedName name="_xlnm.Print_Area" localSheetId="1">' Consolidado Balance'!$A$1:$J$54</definedName>
    <definedName name="_xlnm.Print_Area" localSheetId="0">'Consolidado Resultados'!$A$1:$M$57</definedName>
    <definedName name="_xlnm.Print_Area" localSheetId="5">'Explicacion Balance Discontinuo'!$A$1:$L$38</definedName>
    <definedName name="_xlnm.Print_Area" localSheetId="2">KOF!$A$1:$N$29</definedName>
    <definedName name="_xlnm.Print_Area" localSheetId="4">'Otros indicadores'!$A$1:$G$17</definedName>
    <definedName name="_xlnm.Print_Area" localSheetId="3">OXXO!$A$1:$N$33</definedName>
    <definedName name="RETAMCD" localSheetId="5">[1]Virtuales!#REF!</definedName>
    <definedName name="RETAMINVT" localSheetId="5">[1]Virtuales!#REF!</definedName>
  </definedNames>
  <calcPr calcId="114210"/>
</workbook>
</file>

<file path=xl/calcChain.xml><?xml version="1.0" encoding="utf-8"?>
<calcChain xmlns="http://schemas.openxmlformats.org/spreadsheetml/2006/main">
  <c r="H31" i="42"/>
  <c r="H30"/>
  <c r="H29"/>
  <c r="I26"/>
  <c r="H26"/>
  <c r="H25"/>
  <c r="H24"/>
  <c r="H23"/>
  <c r="J18"/>
  <c r="H18"/>
  <c r="H17"/>
  <c r="H16"/>
  <c r="I15"/>
  <c r="I18"/>
  <c r="H15"/>
  <c r="J13"/>
  <c r="I12"/>
  <c r="H12"/>
  <c r="H11"/>
  <c r="J10"/>
  <c r="H10"/>
  <c r="H9"/>
  <c r="I9"/>
  <c r="E32"/>
  <c r="E30"/>
  <c r="E28"/>
  <c r="E27"/>
  <c r="E25"/>
  <c r="E24"/>
  <c r="E23"/>
  <c r="E20"/>
  <c r="E19"/>
  <c r="E17"/>
  <c r="E16"/>
  <c r="E15"/>
  <c r="E14"/>
  <c r="E13"/>
  <c r="E11"/>
  <c r="E10"/>
  <c r="E9"/>
  <c r="G34"/>
  <c r="G33"/>
  <c r="G31"/>
  <c r="G30"/>
  <c r="G29"/>
  <c r="G28"/>
  <c r="G26"/>
  <c r="G25"/>
  <c r="G24"/>
  <c r="G23"/>
  <c r="G20"/>
  <c r="G18"/>
  <c r="G17"/>
  <c r="G16"/>
  <c r="G14"/>
  <c r="G12"/>
  <c r="G11"/>
  <c r="G10"/>
  <c r="G9"/>
  <c r="G35"/>
  <c r="A3"/>
  <c r="G37"/>
  <c r="E12"/>
  <c r="E35"/>
  <c r="E18"/>
  <c r="K15"/>
  <c r="K17"/>
  <c r="K30"/>
  <c r="K25"/>
  <c r="K24"/>
  <c r="J26"/>
  <c r="J28"/>
  <c r="K23"/>
  <c r="K11"/>
  <c r="K16"/>
  <c r="J14"/>
  <c r="K12"/>
  <c r="J31"/>
  <c r="J33"/>
  <c r="K10"/>
  <c r="K29"/>
  <c r="H14"/>
  <c r="I13"/>
  <c r="I14"/>
  <c r="K9"/>
  <c r="J20"/>
  <c r="J35"/>
  <c r="E26"/>
  <c r="K26"/>
  <c r="H28"/>
  <c r="H33"/>
  <c r="I27"/>
  <c r="K31"/>
  <c r="I32"/>
  <c r="K32"/>
  <c r="K27"/>
  <c r="K28"/>
  <c r="K33"/>
  <c r="I28"/>
  <c r="I33"/>
  <c r="K18"/>
  <c r="I19"/>
  <c r="H20"/>
  <c r="H35"/>
  <c r="H34"/>
  <c r="K19"/>
  <c r="I20"/>
  <c r="I35"/>
  <c r="L17"/>
  <c r="L24"/>
  <c r="L30"/>
  <c r="L25"/>
  <c r="L29"/>
  <c r="M29"/>
  <c r="L9"/>
  <c r="L10"/>
  <c r="L23"/>
  <c r="L15"/>
  <c r="M15"/>
  <c r="K13"/>
  <c r="K14"/>
  <c r="K20"/>
  <c r="K35"/>
  <c r="L13"/>
  <c r="L27"/>
  <c r="L32"/>
  <c r="L28"/>
  <c r="L31"/>
  <c r="M31"/>
  <c r="L26"/>
  <c r="M26"/>
  <c r="L33"/>
  <c r="L19"/>
  <c r="M19"/>
  <c r="L16"/>
  <c r="L11"/>
  <c r="L12"/>
  <c r="L14"/>
  <c r="L20"/>
  <c r="L18"/>
  <c r="M18"/>
  <c r="E29"/>
  <c r="E37"/>
  <c r="E33"/>
  <c r="E31"/>
  <c r="E34"/>
</calcChain>
</file>

<file path=xl/sharedStrings.xml><?xml version="1.0" encoding="utf-8"?>
<sst xmlns="http://schemas.openxmlformats.org/spreadsheetml/2006/main" count="241" uniqueCount="155">
  <si>
    <t>FEMSA Comercio</t>
  </si>
  <si>
    <t>FEMSA</t>
  </si>
  <si>
    <t>Ingresos Totales</t>
  </si>
  <si>
    <t>Depreciación</t>
  </si>
  <si>
    <t>Gastos de operación</t>
  </si>
  <si>
    <t xml:space="preserve">  Gastos de venta</t>
  </si>
  <si>
    <t xml:space="preserve">  Gastos de administración</t>
  </si>
  <si>
    <t xml:space="preserve">  Fluctuación cambiaria</t>
  </si>
  <si>
    <t xml:space="preserve">  Gasto financiero, neto</t>
  </si>
  <si>
    <t xml:space="preserve">      Producto financiero</t>
  </si>
  <si>
    <t xml:space="preserve">      Gasto financiero</t>
  </si>
  <si>
    <t>Utilidad bruta</t>
  </si>
  <si>
    <t>Costo de ventas</t>
  </si>
  <si>
    <t>ACTIVOS</t>
  </si>
  <si>
    <t>Cuentas por cobrar</t>
  </si>
  <si>
    <t>Inventarios</t>
  </si>
  <si>
    <t>Propiedad, planta y equipo, neto</t>
  </si>
  <si>
    <t>PASIVOS Y CAPITAL CONTABLE</t>
  </si>
  <si>
    <t>Vencimientos del pasivo L.P. a C.P.</t>
  </si>
  <si>
    <t>Intereses por pagar</t>
  </si>
  <si>
    <t>Pasivo de operación</t>
  </si>
  <si>
    <t>PASIVO Y CAPITAL CONTABLE</t>
  </si>
  <si>
    <t>Tiendas totales</t>
  </si>
  <si>
    <t xml:space="preserve"> </t>
  </si>
  <si>
    <t>(Millones de cajas unidad)</t>
  </si>
  <si>
    <t>N.S.</t>
  </si>
  <si>
    <t>Utilidad neta consolidada</t>
  </si>
  <si>
    <t>Inversión en activo fijo</t>
  </si>
  <si>
    <t>Resultados de Operación</t>
  </si>
  <si>
    <t>Argentina</t>
  </si>
  <si>
    <t>Brasil</t>
  </si>
  <si>
    <t>Venezuela</t>
  </si>
  <si>
    <t>Colombia</t>
  </si>
  <si>
    <t>Var. p.p.</t>
  </si>
  <si>
    <t>México</t>
  </si>
  <si>
    <t>Por Peso</t>
  </si>
  <si>
    <t>Tipo de Cambio</t>
  </si>
  <si>
    <t>EBITDA</t>
  </si>
  <si>
    <t>Coca-Cola FEMSA</t>
  </si>
  <si>
    <t>Por USD</t>
  </si>
  <si>
    <t>Amortización y otros</t>
  </si>
  <si>
    <t>Total activo circulante</t>
  </si>
  <si>
    <t>Total pasivo circulante</t>
  </si>
  <si>
    <t>Total pasivos</t>
  </si>
  <si>
    <t>Total capital contable</t>
  </si>
  <si>
    <t>Ventas (miles de pesos)</t>
  </si>
  <si>
    <t>EBITDA y CAPEX</t>
  </si>
  <si>
    <t>Otros activos</t>
  </si>
  <si>
    <r>
      <t xml:space="preserve">Mismas tiendas: </t>
    </r>
    <r>
      <rPr>
        <vertAlign val="superscript"/>
        <sz val="12"/>
        <color indexed="8"/>
        <rFont val="Arial Narrow"/>
        <family val="2"/>
      </rPr>
      <t>(1)</t>
    </r>
  </si>
  <si>
    <t>Volumen de ventas</t>
  </si>
  <si>
    <t>Millones de pesos</t>
  </si>
  <si>
    <r>
      <t>Activos intangibles</t>
    </r>
    <r>
      <rPr>
        <vertAlign val="superscript"/>
        <sz val="12"/>
        <color indexed="8"/>
        <rFont val="Arial Narrow"/>
        <family val="2"/>
      </rPr>
      <t>(1)</t>
    </r>
  </si>
  <si>
    <t>Inflación</t>
  </si>
  <si>
    <t>Ingresos totales</t>
  </si>
  <si>
    <t>Gastos administración</t>
  </si>
  <si>
    <t>Gastos venta</t>
  </si>
  <si>
    <t>Gastos operación</t>
  </si>
  <si>
    <t>Gastos de administración</t>
  </si>
  <si>
    <t>Gastos de venta</t>
  </si>
  <si>
    <t>Contratado en:</t>
  </si>
  <si>
    <t xml:space="preserve">   Pesos mexicanos</t>
  </si>
  <si>
    <t xml:space="preserve">   Dólares</t>
  </si>
  <si>
    <t>Estado de Resultados Consolidado</t>
  </si>
  <si>
    <t>Balance General Consolidado</t>
  </si>
  <si>
    <t xml:space="preserve">   Pesos Argentinos</t>
  </si>
  <si>
    <t>% de la Deuda total</t>
  </si>
  <si>
    <t>% Integral</t>
  </si>
  <si>
    <t>% Crecimiento</t>
  </si>
  <si>
    <t>Deuda total</t>
  </si>
  <si>
    <t xml:space="preserve">RAZONES FINANCIERAS </t>
  </si>
  <si>
    <t>Vencimientos de la deuda</t>
  </si>
  <si>
    <t xml:space="preserve">   Deuda total = préstamos bancarios C.P. + vencimientos del pasivo L.P. a C.P. + préstamos bancarios L.P.</t>
  </si>
  <si>
    <t xml:space="preserve">   Reales </t>
  </si>
  <si>
    <t>Otros pasivos</t>
  </si>
  <si>
    <t xml:space="preserve">Obligaciones laborales </t>
  </si>
  <si>
    <t>Préstamos bancarios C.P.</t>
  </si>
  <si>
    <r>
      <t>(1)</t>
    </r>
    <r>
      <rPr>
        <sz val="11"/>
        <color indexed="8"/>
        <rFont val="Arial Narrow"/>
        <family val="2"/>
      </rPr>
      <t xml:space="preserve"> Incluye los activos intangibles generados por las adquisiciones.</t>
    </r>
  </si>
  <si>
    <t>Tiendas nuevas</t>
  </si>
  <si>
    <t>ISR</t>
  </si>
  <si>
    <t>Resultado de operación</t>
  </si>
  <si>
    <t>TOTAL ACTIVOS</t>
  </si>
  <si>
    <t>Efectivo y valores de realización inmediata</t>
  </si>
  <si>
    <t xml:space="preserve">Total </t>
  </si>
  <si>
    <t>Información Macroeconómica</t>
  </si>
  <si>
    <r>
      <t>Préstamos Bancarios</t>
    </r>
    <r>
      <rPr>
        <vertAlign val="superscript"/>
        <sz val="12"/>
        <color indexed="8"/>
        <rFont val="Arial Narrow"/>
        <family val="2"/>
      </rPr>
      <t>(2)</t>
    </r>
  </si>
  <si>
    <t xml:space="preserve">  Ganancia / (Pérdida) por posición monetaria</t>
  </si>
  <si>
    <t xml:space="preserve">   Pesos Colombianos</t>
  </si>
  <si>
    <t>Información de Tiendas OXXO</t>
  </si>
  <si>
    <t>Otros activos circulantes</t>
  </si>
  <si>
    <t xml:space="preserve">    Tráfico (miles de transacciones)</t>
  </si>
  <si>
    <t xml:space="preserve">    Ticket (pesos)</t>
  </si>
  <si>
    <t>Participación controladora</t>
  </si>
  <si>
    <t>Participación no controladora</t>
  </si>
  <si>
    <t>Utilidad neta antes de impuesto a la utilidad por operaciones continuas</t>
  </si>
  <si>
    <t>Utilidad neta por operaciones continuas</t>
  </si>
  <si>
    <t xml:space="preserve">Inversión en Acciones </t>
  </si>
  <si>
    <t>Activos circulantes de Negocio de Cerveza</t>
  </si>
  <si>
    <t>Activos no circulantes de Negocio de Cerveza</t>
  </si>
  <si>
    <t>Pasivos circulantes de Negocio de Cerveza</t>
  </si>
  <si>
    <t>Pasivos no circulantes de Negocio de Cerveza</t>
  </si>
  <si>
    <t xml:space="preserve">Zona Euro </t>
  </si>
  <si>
    <r>
      <t xml:space="preserve">(1) </t>
    </r>
    <r>
      <rPr>
        <sz val="11"/>
        <rFont val="Arial Narrow"/>
        <family val="2"/>
      </rPr>
      <t>Incluye únicamente aquellos instrumentos derivados que no cumplen con criterios contables de cobertura.</t>
    </r>
  </si>
  <si>
    <r>
      <t>(2)</t>
    </r>
    <r>
      <rPr>
        <sz val="11"/>
        <rFont val="Arial Narrow"/>
        <family val="2"/>
      </rPr>
      <t xml:space="preserve"> Incluye efecto de derivados de tipo de cambio y tasa de interés relacionados con el nocional de los pasivos bancarios.</t>
    </r>
  </si>
  <si>
    <r>
      <t xml:space="preserve">Participación en los resultados de Heineken </t>
    </r>
    <r>
      <rPr>
        <vertAlign val="superscript"/>
        <sz val="11.4"/>
        <color indexed="8"/>
        <rFont val="Arial Narrow"/>
        <family val="2"/>
      </rPr>
      <t>(2)</t>
    </r>
  </si>
  <si>
    <r>
      <t xml:space="preserve">Ganancia en la transaccion con Heineken, neta de impuestos </t>
    </r>
    <r>
      <rPr>
        <vertAlign val="superscript"/>
        <sz val="12"/>
        <color indexed="8"/>
        <rFont val="Arial Narrow"/>
        <family val="2"/>
      </rPr>
      <t>(3)</t>
    </r>
  </si>
  <si>
    <r>
      <t xml:space="preserve">  Ganancia / (Pérdida) en instrumentos financieros derivados</t>
    </r>
    <r>
      <rPr>
        <vertAlign val="superscript"/>
        <sz val="12"/>
        <color indexed="8"/>
        <rFont val="Arial Narrow"/>
        <family val="2"/>
      </rPr>
      <t>(1)</t>
    </r>
  </si>
  <si>
    <r>
      <t>(A)</t>
    </r>
    <r>
      <rPr>
        <sz val="11"/>
        <rFont val="Arial Narrow"/>
        <family val="2"/>
      </rPr>
      <t xml:space="preserve"> Las cifras se presentan en una base comparable. </t>
    </r>
  </si>
  <si>
    <t>Emprex Cerveza y subs</t>
  </si>
  <si>
    <t>Reclasificacion</t>
  </si>
  <si>
    <t>Filiales</t>
  </si>
  <si>
    <t>FEMSA con Op Discontinua</t>
  </si>
  <si>
    <r>
      <t>(1)</t>
    </r>
    <r>
      <rPr>
        <sz val="11"/>
        <rFont val="Arial Narrow"/>
        <family val="2"/>
      </rPr>
      <t xml:space="preserve"> Información promedio mensual por tienda, considerando las mismas tiendas con más de 12 meses de operación.</t>
    </r>
  </si>
  <si>
    <r>
      <t>(2)</t>
    </r>
    <r>
      <rPr>
        <sz val="11"/>
        <rFont val="Arial Narrow"/>
        <family val="2"/>
      </rPr>
      <t xml:space="preserve"> Para los últimos doce meses de cada periodo.</t>
    </r>
  </si>
  <si>
    <t>Otros (gastos) productos</t>
  </si>
  <si>
    <r>
      <t xml:space="preserve">2011 </t>
    </r>
    <r>
      <rPr>
        <b/>
        <vertAlign val="superscript"/>
        <sz val="12"/>
        <color indexed="8"/>
        <rFont val="Arial Narrow"/>
        <family val="2"/>
      </rPr>
      <t>(A)</t>
    </r>
  </si>
  <si>
    <r>
      <t xml:space="preserve">2011 </t>
    </r>
    <r>
      <rPr>
        <vertAlign val="superscript"/>
        <sz val="12"/>
        <color indexed="8"/>
        <rFont val="Arial Narrow"/>
        <family val="2"/>
      </rPr>
      <t>(A)</t>
    </r>
  </si>
  <si>
    <r>
      <t>(3)</t>
    </r>
    <r>
      <rPr>
        <sz val="11"/>
        <rFont val="Arial Narrow"/>
        <family val="2"/>
      </rPr>
      <t xml:space="preserve"> Representa la diferencia entre el valor en libros del negocio de Cerveza y el valor de mercado de las acciones que representan el 20% de Heineken, neto del impuesto generado por dicha transacción.</t>
    </r>
  </si>
  <si>
    <t>FEMSA 2010 as presented</t>
  </si>
  <si>
    <r>
      <rPr>
        <vertAlign val="superscript"/>
        <sz val="10.45"/>
        <rFont val="Arial Narrow"/>
        <family val="2"/>
      </rPr>
      <t xml:space="preserve">(2) </t>
    </r>
    <r>
      <rPr>
        <sz val="11"/>
        <rFont val="Arial Narrow"/>
        <family val="2"/>
      </rPr>
      <t>Representa el método de participación en los resultados de Heineken.</t>
    </r>
  </si>
  <si>
    <t>Al 30 de Junio del:</t>
  </si>
  <si>
    <t>(2)</t>
  </si>
  <si>
    <r>
      <t>Utilidad en Negocio Cerveza</t>
    </r>
    <r>
      <rPr>
        <vertAlign val="superscript"/>
        <sz val="11.4"/>
        <color indexed="8"/>
        <rFont val="Arial Narrow"/>
        <family val="2"/>
      </rPr>
      <t>(4)</t>
    </r>
  </si>
  <si>
    <r>
      <t>(4)</t>
    </r>
    <r>
      <rPr>
        <sz val="11"/>
        <rFont val="Arial Narrow"/>
        <family val="2"/>
      </rPr>
      <t xml:space="preserve"> Representa el reconocimiento de la utilidad neta del negocio de Cerveza a Abril 2010. </t>
    </r>
  </si>
  <si>
    <t>México y Centro América</t>
  </si>
  <si>
    <t>Sudamérica</t>
  </si>
  <si>
    <r>
      <t>Mezcla de monedas y tasas</t>
    </r>
    <r>
      <rPr>
        <b/>
        <i/>
        <vertAlign val="superscript"/>
        <sz val="10.199999999999999"/>
        <color indexed="8"/>
        <rFont val="Arial Narrow"/>
        <family val="2"/>
      </rPr>
      <t>(2)</t>
    </r>
  </si>
  <si>
    <t>Tasa Promedio</t>
  </si>
  <si>
    <r>
      <t xml:space="preserve">Tasa fija </t>
    </r>
    <r>
      <rPr>
        <vertAlign val="superscript"/>
        <sz val="10.199999999999999"/>
        <rFont val="Arial Narrow"/>
        <family val="2"/>
      </rPr>
      <t>(2)</t>
    </r>
  </si>
  <si>
    <r>
      <t xml:space="preserve">Tasa variable </t>
    </r>
    <r>
      <rPr>
        <vertAlign val="superscript"/>
        <sz val="10.199999999999999"/>
        <rFont val="Arial Narrow"/>
        <family val="2"/>
      </rPr>
      <t>(2)</t>
    </r>
  </si>
  <si>
    <t>Por el cuarto trimestre de:</t>
  </si>
  <si>
    <t>Por los doce meses de:</t>
  </si>
  <si>
    <t>Al 31 de Diciembre del:</t>
  </si>
  <si>
    <t>Al 31 de Diciembre del 2011</t>
  </si>
  <si>
    <t>4Q 2011</t>
  </si>
  <si>
    <t>Diciembre 10 -</t>
  </si>
  <si>
    <r>
      <t xml:space="preserve">Diciembre 11 </t>
    </r>
    <r>
      <rPr>
        <b/>
        <sz val="10.199999999999999"/>
        <color indexed="9"/>
        <rFont val="Arial Narrow"/>
        <family val="2"/>
      </rPr>
      <t>-</t>
    </r>
  </si>
  <si>
    <t>2018+</t>
  </si>
  <si>
    <t>Resultado integral de financiamiento</t>
  </si>
  <si>
    <t xml:space="preserve">     </t>
  </si>
  <si>
    <t>2011 (A)</t>
  </si>
  <si>
    <r>
      <t>Liquidez</t>
    </r>
    <r>
      <rPr>
        <vertAlign val="superscript"/>
        <sz val="12"/>
        <color indexed="8"/>
        <rFont val="Arial Narrow"/>
        <family val="2"/>
      </rPr>
      <t>(5)</t>
    </r>
  </si>
  <si>
    <r>
      <t>Cobertura de intereses</t>
    </r>
    <r>
      <rPr>
        <vertAlign val="superscript"/>
        <sz val="12"/>
        <color indexed="8"/>
        <rFont val="Arial Narrow"/>
        <family val="2"/>
      </rPr>
      <t>(6)</t>
    </r>
  </si>
  <si>
    <r>
      <t>Apalancamiento</t>
    </r>
    <r>
      <rPr>
        <vertAlign val="superscript"/>
        <sz val="12"/>
        <color indexed="8"/>
        <rFont val="Arial Narrow"/>
        <family val="2"/>
      </rPr>
      <t>(7)</t>
    </r>
  </si>
  <si>
    <r>
      <t>Capitalización</t>
    </r>
    <r>
      <rPr>
        <vertAlign val="superscript"/>
        <sz val="12"/>
        <color indexed="8"/>
        <rFont val="Arial Narrow"/>
        <family val="2"/>
      </rPr>
      <t>(8)</t>
    </r>
  </si>
  <si>
    <r>
      <t>(5)</t>
    </r>
    <r>
      <rPr>
        <sz val="11"/>
        <rFont val="Arial Narrow"/>
        <family val="2"/>
      </rPr>
      <t xml:space="preserve"> Total activo circulante / total pasivo circulante.</t>
    </r>
  </si>
  <si>
    <r>
      <t>(6)</t>
    </r>
    <r>
      <rPr>
        <sz val="11"/>
        <rFont val="Arial Narrow"/>
        <family val="2"/>
      </rPr>
      <t xml:space="preserve"> Ut operación + depreciación + amortización y otros / gastos financieros, neto.</t>
    </r>
  </si>
  <si>
    <r>
      <t>(7)</t>
    </r>
    <r>
      <rPr>
        <sz val="11"/>
        <rFont val="Arial Narrow"/>
        <family val="2"/>
      </rPr>
      <t xml:space="preserve"> Total pasivos / total capital contable.</t>
    </r>
  </si>
  <si>
    <r>
      <t>(8)</t>
    </r>
    <r>
      <rPr>
        <sz val="11"/>
        <rFont val="Arial Narrow"/>
        <family val="2"/>
      </rPr>
      <t xml:space="preserve"> Deuda total / préstamos bancarios L.P. + capital contable.</t>
    </r>
  </si>
  <si>
    <r>
      <t xml:space="preserve">( A ) </t>
    </r>
    <r>
      <rPr>
        <sz val="11"/>
        <rFont val="Arial Narrow"/>
        <family val="2"/>
      </rPr>
      <t xml:space="preserve"> Se incorporan Grupo Tampico y CIMSA a las operaciones de Coca Cola FEMSA a partir de Octubre 2011 y Diciembre 2011 respectivamente.</t>
    </r>
  </si>
  <si>
    <t xml:space="preserve">(A) Se incorporan Grupo Tampico y CIMSA al Balance General de FEMSA. </t>
  </si>
  <si>
    <r>
      <t>(1)</t>
    </r>
    <r>
      <rPr>
        <sz val="11"/>
        <color indexed="8"/>
        <rFont val="Arial Narrow"/>
      </rPr>
      <t xml:space="preserve"> Incluye los activos intangibles generados por las adquisiciones.</t>
    </r>
  </si>
  <si>
    <r>
      <t>(2)</t>
    </r>
    <r>
      <rPr>
        <sz val="11"/>
        <rFont val="Arial Narrow"/>
      </rPr>
      <t xml:space="preserve"> Incluye efecto de derivados de tipo de cambio y tasa de interés relacionados con los pasivos bancarios.</t>
    </r>
  </si>
  <si>
    <t xml:space="preserve">    Cifras expresadas en pesos corrientes de cada año.</t>
  </si>
  <si>
    <t xml:space="preserve">    (A) Se incorporan Grupo Tampico y CIMSA a las operaciones de Coca Cola FEMSA a partir de Octubre 2011 y Diciembre 2011 respectivamente. </t>
  </si>
  <si>
    <r>
      <t xml:space="preserve">     </t>
    </r>
    <r>
      <rPr>
        <sz val="11"/>
        <rFont val="Arial Narrow"/>
        <family val="2"/>
      </rPr>
      <t>Cifras expresadas en pesos corrientes de cada año.</t>
    </r>
  </si>
</sst>
</file>

<file path=xl/styles.xml><?xml version="1.0" encoding="utf-8"?>
<styleSheet xmlns="http://schemas.openxmlformats.org/spreadsheetml/2006/main">
  <numFmts count="15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&quot;N$&quot;#,##0_);[Red]\(&quot;N$&quot;#,##0\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#,##0.0_);[Red]\(#,##0.0\)"/>
    <numFmt numFmtId="171" formatCode="#,##0.0_);\(#,##0.0\)"/>
    <numFmt numFmtId="172" formatCode="_(* #,##0.0000_);_(* \(#,##0.0000\);_(* &quot;-&quot;??_);_(@_)"/>
    <numFmt numFmtId="173" formatCode="0.0"/>
    <numFmt numFmtId="175" formatCode="_-* #,##0.0_-;\-* #,##0.0_-;_-* &quot;-&quot;??_-;_-@_-"/>
    <numFmt numFmtId="176" formatCode="#,##0_);\(#,##0\)"/>
    <numFmt numFmtId="177" formatCode="mmmm\-yy"/>
    <numFmt numFmtId="179" formatCode="_(* ###0_);_(* \(###0\);_(* &quot;-&quot;??_);_(@_)"/>
  </numFmts>
  <fonts count="49">
    <font>
      <sz val="10"/>
      <name val="Arial"/>
    </font>
    <font>
      <sz val="10"/>
      <name val="Arial"/>
      <family val="2"/>
    </font>
    <font>
      <sz val="10"/>
      <name val="MS Sans"/>
    </font>
    <font>
      <sz val="10"/>
      <name val="MS Sans Serif"/>
      <family val="2"/>
    </font>
    <font>
      <sz val="12"/>
      <color indexed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i/>
      <u/>
      <sz val="12"/>
      <color indexed="8"/>
      <name val="Arial Narrow"/>
      <family val="2"/>
    </font>
    <font>
      <sz val="12"/>
      <name val="Arial Narrow"/>
      <family val="2"/>
    </font>
    <font>
      <vertAlign val="superscript"/>
      <sz val="12"/>
      <color indexed="8"/>
      <name val="Arial Narrow"/>
      <family val="2"/>
    </font>
    <font>
      <sz val="12"/>
      <color indexed="10"/>
      <name val="Arial Narrow"/>
      <family val="2"/>
    </font>
    <font>
      <vertAlign val="superscript"/>
      <sz val="10"/>
      <color indexed="8"/>
      <name val="Arial Narrow"/>
      <family val="2"/>
    </font>
    <font>
      <b/>
      <sz val="12"/>
      <color indexed="9"/>
      <name val="Arial Narrow"/>
      <family val="2"/>
    </font>
    <font>
      <sz val="12"/>
      <color indexed="9"/>
      <name val="Arial Narrow"/>
      <family val="2"/>
    </font>
    <font>
      <b/>
      <i/>
      <sz val="12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4"/>
      <color indexed="16"/>
      <name val="Arial Narrow"/>
      <family val="2"/>
    </font>
    <font>
      <sz val="14"/>
      <color indexed="16"/>
      <name val="Arial"/>
      <family val="2"/>
    </font>
    <font>
      <b/>
      <i/>
      <sz val="12"/>
      <name val="Arial Narrow"/>
      <family val="2"/>
    </font>
    <font>
      <b/>
      <sz val="12"/>
      <color indexed="10"/>
      <name val="Arial Narrow"/>
      <family val="2"/>
    </font>
    <font>
      <vertAlign val="superscript"/>
      <sz val="10.199999999999999"/>
      <name val="Arial Narrow"/>
      <family val="2"/>
    </font>
    <font>
      <b/>
      <sz val="11"/>
      <color indexed="8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vertAlign val="superscript"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2"/>
      <color indexed="8"/>
      <name val="Arial Narrow"/>
      <family val="2"/>
    </font>
    <font>
      <sz val="12"/>
      <name val="Arial Narrow"/>
      <family val="2"/>
    </font>
    <font>
      <vertAlign val="superscript"/>
      <sz val="12"/>
      <name val="Arial Narrow"/>
      <family val="2"/>
    </font>
    <font>
      <b/>
      <sz val="12"/>
      <color indexed="9"/>
      <name val="Arial Narrow"/>
      <family val="2"/>
    </font>
    <font>
      <sz val="12"/>
      <color indexed="9"/>
      <name val="Arial Narrow"/>
      <family val="2"/>
    </font>
    <font>
      <sz val="12"/>
      <color indexed="8"/>
      <name val="Arial Narrow"/>
      <family val="2"/>
    </font>
    <font>
      <vertAlign val="superscript"/>
      <sz val="10.45"/>
      <name val="Arial Narrow"/>
      <family val="2"/>
    </font>
    <font>
      <vertAlign val="superscript"/>
      <sz val="11.4"/>
      <color indexed="8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2"/>
      <color indexed="10"/>
      <name val="Arial Narrow"/>
      <family val="2"/>
    </font>
    <font>
      <b/>
      <sz val="14"/>
      <color indexed="9"/>
      <name val="Arial Narrow"/>
      <family val="2"/>
    </font>
    <font>
      <b/>
      <sz val="10.199999999999999"/>
      <color indexed="9"/>
      <name val="Arial Narrow"/>
      <family val="2"/>
    </font>
    <font>
      <b/>
      <i/>
      <vertAlign val="superscript"/>
      <sz val="10.199999999999999"/>
      <color indexed="8"/>
      <name val="Arial Narrow"/>
      <family val="2"/>
    </font>
    <font>
      <sz val="11"/>
      <name val="Arial Narrow"/>
    </font>
    <font>
      <vertAlign val="superscript"/>
      <sz val="11"/>
      <color indexed="8"/>
      <name val="Arial Narrow"/>
    </font>
    <font>
      <sz val="11"/>
      <color indexed="8"/>
      <name val="Arial Narrow"/>
    </font>
    <font>
      <vertAlign val="superscript"/>
      <sz val="11"/>
      <name val="Arial Narrow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70">
    <xf numFmtId="0" fontId="0" fillId="0" borderId="0" xfId="0"/>
    <xf numFmtId="0" fontId="4" fillId="2" borderId="0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Continuous"/>
    </xf>
    <xf numFmtId="0" fontId="9" fillId="2" borderId="0" xfId="0" applyFont="1" applyFill="1" applyBorder="1"/>
    <xf numFmtId="0" fontId="10" fillId="2" borderId="0" xfId="0" applyFont="1" applyFill="1"/>
    <xf numFmtId="0" fontId="4" fillId="2" borderId="0" xfId="0" applyFont="1" applyFill="1" applyBorder="1" applyAlignment="1">
      <alignment horizontal="centerContinuous"/>
    </xf>
    <xf numFmtId="0" fontId="7" fillId="2" borderId="0" xfId="0" applyFont="1" applyFill="1"/>
    <xf numFmtId="0" fontId="10" fillId="2" borderId="0" xfId="0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Continuous"/>
    </xf>
    <xf numFmtId="0" fontId="10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4" fillId="2" borderId="1" xfId="0" applyFont="1" applyFill="1" applyBorder="1"/>
    <xf numFmtId="0" fontId="5" fillId="2" borderId="2" xfId="0" applyFont="1" applyFill="1" applyBorder="1" applyAlignment="1">
      <alignment horizontal="right"/>
    </xf>
    <xf numFmtId="0" fontId="10" fillId="2" borderId="0" xfId="0" applyFont="1" applyFill="1" applyBorder="1"/>
    <xf numFmtId="0" fontId="6" fillId="2" borderId="1" xfId="0" applyFont="1" applyFill="1" applyBorder="1"/>
    <xf numFmtId="168" fontId="6" fillId="2" borderId="0" xfId="1" applyNumberFormat="1" applyFont="1" applyFill="1" applyBorder="1"/>
    <xf numFmtId="168" fontId="6" fillId="2" borderId="0" xfId="1" applyNumberFormat="1" applyFont="1" applyFill="1" applyBorder="1" applyAlignment="1">
      <alignment horizontal="right"/>
    </xf>
    <xf numFmtId="168" fontId="6" fillId="2" borderId="1" xfId="1" applyNumberFormat="1" applyFont="1" applyFill="1" applyBorder="1"/>
    <xf numFmtId="168" fontId="6" fillId="2" borderId="1" xfId="1" applyNumberFormat="1" applyFont="1" applyFill="1" applyBorder="1" applyAlignment="1">
      <alignment horizontal="right"/>
    </xf>
    <xf numFmtId="168" fontId="10" fillId="2" borderId="0" xfId="1" applyNumberFormat="1" applyFont="1" applyFill="1" applyBorder="1"/>
    <xf numFmtId="0" fontId="6" fillId="2" borderId="2" xfId="0" applyFont="1" applyFill="1" applyBorder="1"/>
    <xf numFmtId="0" fontId="10" fillId="2" borderId="3" xfId="0" applyFont="1" applyFill="1" applyBorder="1"/>
    <xf numFmtId="0" fontId="10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Continuous" vertical="center"/>
    </xf>
    <xf numFmtId="0" fontId="10" fillId="2" borderId="2" xfId="0" applyFont="1" applyFill="1" applyBorder="1"/>
    <xf numFmtId="0" fontId="10" fillId="2" borderId="4" xfId="0" applyFont="1" applyFill="1" applyBorder="1"/>
    <xf numFmtId="0" fontId="6" fillId="2" borderId="4" xfId="0" applyFont="1" applyFill="1" applyBorder="1"/>
    <xf numFmtId="167" fontId="10" fillId="2" borderId="0" xfId="1" applyNumberFormat="1" applyFont="1" applyFill="1" applyBorder="1"/>
    <xf numFmtId="0" fontId="6" fillId="2" borderId="0" xfId="0" quotePrefix="1" applyFont="1" applyFill="1" applyBorder="1" applyAlignment="1">
      <alignment horizontal="left"/>
    </xf>
    <xf numFmtId="0" fontId="6" fillId="2" borderId="0" xfId="0" applyFont="1" applyFill="1" applyBorder="1" applyAlignment="1">
      <alignment horizontal="left" indent="1"/>
    </xf>
    <xf numFmtId="168" fontId="6" fillId="2" borderId="0" xfId="1" applyNumberFormat="1" applyFont="1" applyFill="1"/>
    <xf numFmtId="0" fontId="7" fillId="2" borderId="1" xfId="0" applyFont="1" applyFill="1" applyBorder="1" applyAlignment="1">
      <alignment horizontal="center"/>
    </xf>
    <xf numFmtId="169" fontId="10" fillId="2" borderId="0" xfId="8" applyNumberFormat="1" applyFont="1" applyFill="1" applyBorder="1"/>
    <xf numFmtId="0" fontId="10" fillId="2" borderId="1" xfId="0" applyFont="1" applyFill="1" applyBorder="1"/>
    <xf numFmtId="168" fontId="10" fillId="2" borderId="2" xfId="1" applyNumberFormat="1" applyFont="1" applyFill="1" applyBorder="1"/>
    <xf numFmtId="168" fontId="10" fillId="2" borderId="1" xfId="1" applyNumberFormat="1" applyFont="1" applyFill="1" applyBorder="1"/>
    <xf numFmtId="168" fontId="10" fillId="2" borderId="4" xfId="1" applyNumberFormat="1" applyFont="1" applyFill="1" applyBorder="1"/>
    <xf numFmtId="0" fontId="7" fillId="2" borderId="0" xfId="0" applyFont="1" applyFill="1" applyAlignment="1">
      <alignment horizontal="centerContinuous" vertic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10" fillId="2" borderId="0" xfId="7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centerContinuous" vertical="center"/>
    </xf>
    <xf numFmtId="167" fontId="5" fillId="2" borderId="0" xfId="0" applyNumberFormat="1" applyFont="1" applyFill="1" applyBorder="1" applyAlignment="1">
      <alignment horizontal="centerContinuous" vertical="center"/>
    </xf>
    <xf numFmtId="168" fontId="5" fillId="2" borderId="0" xfId="1" applyNumberFormat="1" applyFont="1" applyFill="1" applyAlignment="1">
      <alignment horizontal="centerContinuous" vertical="center"/>
    </xf>
    <xf numFmtId="0" fontId="7" fillId="2" borderId="0" xfId="0" applyFont="1" applyFill="1" applyBorder="1" applyAlignment="1">
      <alignment horizontal="center"/>
    </xf>
    <xf numFmtId="167" fontId="10" fillId="2" borderId="0" xfId="0" applyNumberFormat="1" applyFont="1" applyFill="1"/>
    <xf numFmtId="167" fontId="6" fillId="2" borderId="0" xfId="1" applyNumberFormat="1" applyFont="1" applyFill="1" applyBorder="1"/>
    <xf numFmtId="0" fontId="6" fillId="2" borderId="0" xfId="0" applyFont="1" applyFill="1"/>
    <xf numFmtId="0" fontId="6" fillId="2" borderId="1" xfId="0" quotePrefix="1" applyFont="1" applyFill="1" applyBorder="1" applyAlignment="1">
      <alignment horizontal="left"/>
    </xf>
    <xf numFmtId="167" fontId="6" fillId="2" borderId="1" xfId="1" applyNumberFormat="1" applyFont="1" applyFill="1" applyBorder="1"/>
    <xf numFmtId="167" fontId="6" fillId="2" borderId="2" xfId="1" applyNumberFormat="1" applyFont="1" applyFill="1" applyBorder="1"/>
    <xf numFmtId="0" fontId="6" fillId="2" borderId="1" xfId="0" applyFont="1" applyFill="1" applyBorder="1" applyAlignment="1">
      <alignment horizontal="left"/>
    </xf>
    <xf numFmtId="168" fontId="6" fillId="2" borderId="2" xfId="1" applyNumberFormat="1" applyFont="1" applyFill="1" applyBorder="1"/>
    <xf numFmtId="0" fontId="6" fillId="2" borderId="2" xfId="0" applyFont="1" applyFill="1" applyBorder="1" applyAlignment="1">
      <alignment horizontal="left"/>
    </xf>
    <xf numFmtId="167" fontId="5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169" fontId="6" fillId="2" borderId="0" xfId="8" applyNumberFormat="1" applyFont="1" applyFill="1" applyBorder="1"/>
    <xf numFmtId="165" fontId="6" fillId="2" borderId="0" xfId="1" applyNumberFormat="1" applyFont="1" applyFill="1" applyBorder="1" applyAlignment="1">
      <alignment horizontal="center"/>
    </xf>
    <xf numFmtId="171" fontId="10" fillId="2" borderId="4" xfId="2" applyNumberFormat="1" applyFont="1" applyFill="1" applyBorder="1"/>
    <xf numFmtId="171" fontId="10" fillId="2" borderId="0" xfId="2" applyNumberFormat="1" applyFont="1" applyFill="1" applyBorder="1"/>
    <xf numFmtId="0" fontId="12" fillId="2" borderId="0" xfId="0" applyFont="1" applyFill="1"/>
    <xf numFmtId="0" fontId="12" fillId="2" borderId="0" xfId="0" applyFont="1" applyFill="1" applyBorder="1"/>
    <xf numFmtId="0" fontId="7" fillId="2" borderId="0" xfId="7" applyFont="1" applyFill="1" applyBorder="1" applyAlignment="1">
      <alignment horizontal="centerContinuous"/>
    </xf>
    <xf numFmtId="0" fontId="7" fillId="2" borderId="0" xfId="7" applyFont="1" applyFill="1" applyBorder="1" applyAlignment="1">
      <alignment horizontal="center"/>
    </xf>
    <xf numFmtId="0" fontId="10" fillId="2" borderId="0" xfId="7" applyFont="1" applyFill="1" applyBorder="1"/>
    <xf numFmtId="0" fontId="10" fillId="2" borderId="0" xfId="7" applyFont="1" applyFill="1" applyBorder="1" applyAlignment="1">
      <alignment horizontal="left"/>
    </xf>
    <xf numFmtId="0" fontId="7" fillId="2" borderId="0" xfId="7" quotePrefix="1" applyFont="1" applyFill="1" applyBorder="1" applyAlignment="1">
      <alignment horizontal="left"/>
    </xf>
    <xf numFmtId="0" fontId="7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centerContinuous" vertical="center"/>
    </xf>
    <xf numFmtId="171" fontId="10" fillId="2" borderId="0" xfId="7" applyNumberFormat="1" applyFont="1" applyFill="1" applyBorder="1"/>
    <xf numFmtId="0" fontId="10" fillId="2" borderId="4" xfId="7" applyFont="1" applyFill="1" applyBorder="1"/>
    <xf numFmtId="170" fontId="10" fillId="2" borderId="0" xfId="2" applyNumberFormat="1" applyFont="1" applyFill="1" applyBorder="1"/>
    <xf numFmtId="0" fontId="10" fillId="2" borderId="1" xfId="7" applyFont="1" applyFill="1" applyBorder="1"/>
    <xf numFmtId="171" fontId="10" fillId="2" borderId="1" xfId="2" applyNumberFormat="1" applyFont="1" applyFill="1" applyBorder="1"/>
    <xf numFmtId="0" fontId="10" fillId="2" borderId="1" xfId="7" quotePrefix="1" applyFont="1" applyFill="1" applyBorder="1" applyAlignment="1">
      <alignment horizontal="left"/>
    </xf>
    <xf numFmtId="0" fontId="10" fillId="2" borderId="0" xfId="7" quotePrefix="1" applyFont="1" applyFill="1" applyBorder="1" applyAlignment="1">
      <alignment horizontal="left"/>
    </xf>
    <xf numFmtId="0" fontId="10" fillId="2" borderId="4" xfId="7" applyFont="1" applyFill="1" applyBorder="1" applyAlignment="1">
      <alignment horizontal="left"/>
    </xf>
    <xf numFmtId="0" fontId="10" fillId="2" borderId="4" xfId="7" quotePrefix="1" applyFont="1" applyFill="1" applyBorder="1" applyAlignment="1">
      <alignment horizontal="left"/>
    </xf>
    <xf numFmtId="171" fontId="10" fillId="2" borderId="1" xfId="2" applyNumberFormat="1" applyFont="1" applyFill="1" applyBorder="1" applyAlignment="1">
      <alignment horizontal="right"/>
    </xf>
    <xf numFmtId="0" fontId="10" fillId="2" borderId="0" xfId="7" applyFont="1" applyFill="1"/>
    <xf numFmtId="0" fontId="7" fillId="2" borderId="1" xfId="7" applyFont="1" applyFill="1" applyBorder="1" applyAlignment="1">
      <alignment horizontal="left"/>
    </xf>
    <xf numFmtId="0" fontId="8" fillId="2" borderId="0" xfId="7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centerContinuous"/>
    </xf>
    <xf numFmtId="168" fontId="10" fillId="2" borderId="0" xfId="1" applyNumberFormat="1" applyFont="1" applyFill="1" applyBorder="1" applyAlignment="1">
      <alignment horizontal="right"/>
    </xf>
    <xf numFmtId="168" fontId="7" fillId="2" borderId="0" xfId="1" applyNumberFormat="1" applyFont="1" applyFill="1" applyBorder="1"/>
    <xf numFmtId="172" fontId="6" fillId="2" borderId="0" xfId="1" applyNumberFormat="1" applyFont="1" applyFill="1" applyBorder="1"/>
    <xf numFmtId="0" fontId="5" fillId="2" borderId="0" xfId="0" applyFont="1" applyFill="1" applyBorder="1" applyAlignment="1">
      <alignment horizontal="right"/>
    </xf>
    <xf numFmtId="0" fontId="10" fillId="2" borderId="2" xfId="7" quotePrefix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0" xfId="0" applyFont="1" applyFill="1" applyBorder="1"/>
    <xf numFmtId="168" fontId="5" fillId="2" borderId="0" xfId="1" applyNumberFormat="1" applyFont="1" applyFill="1" applyBorder="1" applyAlignment="1">
      <alignment horizontal="centerContinuous" vertical="center"/>
    </xf>
    <xf numFmtId="167" fontId="6" fillId="2" borderId="0" xfId="1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center"/>
    </xf>
    <xf numFmtId="0" fontId="13" fillId="2" borderId="0" xfId="0" applyFont="1" applyFill="1" applyBorder="1"/>
    <xf numFmtId="167" fontId="5" fillId="2" borderId="0" xfId="1" applyNumberFormat="1" applyFont="1" applyFill="1" applyBorder="1"/>
    <xf numFmtId="167" fontId="5" fillId="2" borderId="2" xfId="1" applyNumberFormat="1" applyFont="1" applyFill="1" applyBorder="1"/>
    <xf numFmtId="167" fontId="5" fillId="2" borderId="1" xfId="1" applyNumberFormat="1" applyFont="1" applyFill="1" applyBorder="1"/>
    <xf numFmtId="167" fontId="7" fillId="2" borderId="0" xfId="1" applyNumberFormat="1" applyFont="1" applyFill="1" applyBorder="1"/>
    <xf numFmtId="168" fontId="5" fillId="2" borderId="0" xfId="1" applyNumberFormat="1" applyFont="1" applyFill="1" applyBorder="1"/>
    <xf numFmtId="167" fontId="5" fillId="2" borderId="0" xfId="1" applyNumberFormat="1" applyFont="1" applyFill="1"/>
    <xf numFmtId="167" fontId="7" fillId="2" borderId="0" xfId="1" applyNumberFormat="1" applyFont="1" applyFill="1"/>
    <xf numFmtId="167" fontId="7" fillId="2" borderId="0" xfId="0" applyNumberFormat="1" applyFont="1" applyFill="1"/>
    <xf numFmtId="168" fontId="7" fillId="2" borderId="0" xfId="1" applyNumberFormat="1" applyFont="1" applyFill="1" applyBorder="1" applyAlignment="1">
      <alignment horizontal="right"/>
    </xf>
    <xf numFmtId="0" fontId="7" fillId="2" borderId="1" xfId="7" applyFont="1" applyFill="1" applyBorder="1" applyAlignment="1"/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center"/>
    </xf>
    <xf numFmtId="169" fontId="5" fillId="2" borderId="0" xfId="8" applyNumberFormat="1" applyFont="1" applyFill="1" applyBorder="1"/>
    <xf numFmtId="173" fontId="10" fillId="2" borderId="4" xfId="0" applyNumberFormat="1" applyFont="1" applyFill="1" applyBorder="1"/>
    <xf numFmtId="43" fontId="10" fillId="2" borderId="0" xfId="7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167" fontId="10" fillId="2" borderId="0" xfId="1" applyNumberFormat="1" applyFont="1" applyFill="1"/>
    <xf numFmtId="0" fontId="15" fillId="2" borderId="0" xfId="0" applyFont="1" applyFill="1"/>
    <xf numFmtId="43" fontId="10" fillId="2" borderId="0" xfId="0" applyNumberFormat="1" applyFont="1" applyFill="1"/>
    <xf numFmtId="168" fontId="6" fillId="2" borderId="4" xfId="1" applyNumberFormat="1" applyFont="1" applyFill="1" applyBorder="1" applyAlignment="1">
      <alignment horizontal="right"/>
    </xf>
    <xf numFmtId="0" fontId="22" fillId="2" borderId="0" xfId="0" applyFont="1" applyFill="1"/>
    <xf numFmtId="167" fontId="10" fillId="2" borderId="0" xfId="0" applyNumberFormat="1" applyFont="1" applyFill="1" applyBorder="1" applyAlignment="1">
      <alignment horizontal="center"/>
    </xf>
    <xf numFmtId="176" fontId="7" fillId="2" borderId="0" xfId="2" applyNumberFormat="1" applyFont="1" applyFill="1" applyBorder="1"/>
    <xf numFmtId="176" fontId="10" fillId="2" borderId="0" xfId="7" applyNumberFormat="1" applyFont="1" applyFill="1" applyBorder="1"/>
    <xf numFmtId="168" fontId="10" fillId="2" borderId="0" xfId="2" applyNumberFormat="1" applyFont="1" applyFill="1" applyBorder="1"/>
    <xf numFmtId="167" fontId="7" fillId="2" borderId="0" xfId="2" applyNumberFormat="1" applyFont="1" applyFill="1" applyBorder="1"/>
    <xf numFmtId="173" fontId="10" fillId="2" borderId="0" xfId="0" applyNumberFormat="1" applyFont="1" applyFill="1"/>
    <xf numFmtId="0" fontId="24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25" fillId="2" borderId="0" xfId="0" applyFont="1" applyFill="1"/>
    <xf numFmtId="167" fontId="7" fillId="2" borderId="1" xfId="1" applyNumberFormat="1" applyFont="1" applyFill="1" applyBorder="1"/>
    <xf numFmtId="0" fontId="27" fillId="2" borderId="0" xfId="0" applyFont="1" applyFill="1"/>
    <xf numFmtId="0" fontId="24" fillId="2" borderId="2" xfId="0" applyFont="1" applyFill="1" applyBorder="1" applyAlignment="1">
      <alignment horizontal="center"/>
    </xf>
    <xf numFmtId="0" fontId="29" fillId="2" borderId="2" xfId="7" applyFont="1" applyFill="1" applyBorder="1" applyAlignment="1">
      <alignment horizontal="center"/>
    </xf>
    <xf numFmtId="0" fontId="10" fillId="2" borderId="1" xfId="7" applyFont="1" applyFill="1" applyBorder="1" applyAlignment="1">
      <alignment horizontal="center"/>
    </xf>
    <xf numFmtId="167" fontId="7" fillId="2" borderId="4" xfId="1" applyNumberFormat="1" applyFont="1" applyFill="1" applyBorder="1"/>
    <xf numFmtId="177" fontId="7" fillId="2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Continuous"/>
    </xf>
    <xf numFmtId="0" fontId="7" fillId="2" borderId="6" xfId="0" applyFont="1" applyFill="1" applyBorder="1" applyAlignment="1">
      <alignment horizontal="center"/>
    </xf>
    <xf numFmtId="169" fontId="7" fillId="2" borderId="0" xfId="8" applyNumberFormat="1" applyFont="1" applyFill="1"/>
    <xf numFmtId="0" fontId="28" fillId="2" borderId="0" xfId="0" applyFont="1" applyFill="1"/>
    <xf numFmtId="0" fontId="13" fillId="2" borderId="0" xfId="0" applyFont="1" applyFill="1"/>
    <xf numFmtId="167" fontId="7" fillId="2" borderId="0" xfId="1" applyNumberFormat="1" applyFont="1" applyFill="1" applyBorder="1" applyAlignment="1">
      <alignment horizontal="right"/>
    </xf>
    <xf numFmtId="168" fontId="10" fillId="2" borderId="4" xfId="1" applyNumberFormat="1" applyFont="1" applyFill="1" applyBorder="1" applyAlignment="1">
      <alignment horizontal="right"/>
    </xf>
    <xf numFmtId="168" fontId="10" fillId="2" borderId="1" xfId="1" applyNumberFormat="1" applyFont="1" applyFill="1" applyBorder="1" applyAlignment="1">
      <alignment horizontal="right"/>
    </xf>
    <xf numFmtId="167" fontId="7" fillId="2" borderId="2" xfId="1" applyNumberFormat="1" applyFont="1" applyFill="1" applyBorder="1"/>
    <xf numFmtId="167" fontId="14" fillId="2" borderId="0" xfId="1" applyNumberFormat="1" applyFont="1" applyFill="1" applyBorder="1"/>
    <xf numFmtId="168" fontId="10" fillId="2" borderId="3" xfId="1" applyNumberFormat="1" applyFont="1" applyFill="1" applyBorder="1"/>
    <xf numFmtId="167" fontId="7" fillId="2" borderId="4" xfId="1" applyNumberFormat="1" applyFont="1" applyFill="1" applyBorder="1" applyAlignment="1">
      <alignment horizontal="right"/>
    </xf>
    <xf numFmtId="165" fontId="5" fillId="2" borderId="0" xfId="1" applyFont="1" applyFill="1" applyAlignment="1">
      <alignment horizontal="center"/>
    </xf>
    <xf numFmtId="165" fontId="6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165" fontId="5" fillId="2" borderId="0" xfId="1" applyFont="1" applyFill="1" applyAlignment="1">
      <alignment horizontal="right"/>
    </xf>
    <xf numFmtId="10" fontId="5" fillId="2" borderId="1" xfId="8" applyNumberFormat="1" applyFont="1" applyFill="1" applyBorder="1" applyAlignment="1">
      <alignment horizontal="right"/>
    </xf>
    <xf numFmtId="165" fontId="6" fillId="2" borderId="1" xfId="1" applyNumberFormat="1" applyFont="1" applyFill="1" applyBorder="1" applyAlignment="1">
      <alignment horizontal="center"/>
    </xf>
    <xf numFmtId="169" fontId="5" fillId="2" borderId="0" xfId="8" applyNumberFormat="1" applyFont="1" applyFill="1" applyBorder="1" applyAlignment="1"/>
    <xf numFmtId="0" fontId="5" fillId="2" borderId="0" xfId="0" applyFont="1" applyFill="1" applyBorder="1" applyAlignment="1"/>
    <xf numFmtId="10" fontId="10" fillId="2" borderId="0" xfId="8" applyNumberFormat="1" applyFont="1" applyFill="1" applyBorder="1" applyAlignment="1">
      <alignment horizontal="center"/>
    </xf>
    <xf numFmtId="172" fontId="10" fillId="2" borderId="0" xfId="1" applyNumberFormat="1" applyFont="1" applyFill="1" applyBorder="1" applyAlignment="1">
      <alignment horizontal="center"/>
    </xf>
    <xf numFmtId="168" fontId="6" fillId="2" borderId="2" xfId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168" fontId="6" fillId="2" borderId="0" xfId="1" applyNumberFormat="1" applyFont="1" applyFill="1" applyAlignment="1">
      <alignment horizontal="right"/>
    </xf>
    <xf numFmtId="0" fontId="7" fillId="2" borderId="0" xfId="0" quotePrefix="1" applyNumberFormat="1" applyFont="1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0" fontId="17" fillId="2" borderId="0" xfId="0" applyFont="1" applyFill="1" applyBorder="1" applyAlignment="1">
      <alignment horizontal="center"/>
    </xf>
    <xf numFmtId="169" fontId="10" fillId="2" borderId="0" xfId="0" applyNumberFormat="1" applyFont="1" applyFill="1" applyBorder="1"/>
    <xf numFmtId="0" fontId="21" fillId="2" borderId="0" xfId="0" applyFont="1" applyFill="1"/>
    <xf numFmtId="0" fontId="7" fillId="2" borderId="0" xfId="1" applyNumberFormat="1" applyFont="1" applyFill="1" applyAlignment="1">
      <alignment horizontal="right"/>
    </xf>
    <xf numFmtId="0" fontId="21" fillId="2" borderId="2" xfId="0" applyFont="1" applyFill="1" applyBorder="1"/>
    <xf numFmtId="173" fontId="10" fillId="2" borderId="4" xfId="8" applyNumberFormat="1" applyFont="1" applyFill="1" applyBorder="1"/>
    <xf numFmtId="169" fontId="10" fillId="2" borderId="4" xfId="8" applyNumberFormat="1" applyFont="1" applyFill="1" applyBorder="1"/>
    <xf numFmtId="0" fontId="15" fillId="2" borderId="1" xfId="0" applyFont="1" applyFill="1" applyBorder="1"/>
    <xf numFmtId="179" fontId="5" fillId="2" borderId="2" xfId="0" applyNumberFormat="1" applyFont="1" applyFill="1" applyBorder="1" applyAlignment="1">
      <alignment horizontal="right"/>
    </xf>
    <xf numFmtId="167" fontId="12" fillId="2" borderId="0" xfId="7" applyNumberFormat="1" applyFont="1" applyFill="1" applyBorder="1" applyAlignment="1">
      <alignment horizontal="left"/>
    </xf>
    <xf numFmtId="17" fontId="7" fillId="2" borderId="1" xfId="0" applyNumberFormat="1" applyFont="1" applyFill="1" applyBorder="1" applyAlignment="1">
      <alignment horizontal="centerContinuous"/>
    </xf>
    <xf numFmtId="0" fontId="4" fillId="2" borderId="4" xfId="0" applyFont="1" applyFill="1" applyBorder="1"/>
    <xf numFmtId="168" fontId="7" fillId="0" borderId="0" xfId="0" applyNumberFormat="1" applyFont="1" applyFill="1"/>
    <xf numFmtId="175" fontId="7" fillId="0" borderId="0" xfId="7" applyNumberFormat="1" applyFont="1" applyFill="1" applyBorder="1"/>
    <xf numFmtId="168" fontId="7" fillId="0" borderId="3" xfId="1" applyNumberFormat="1" applyFont="1" applyFill="1" applyBorder="1"/>
    <xf numFmtId="168" fontId="7" fillId="0" borderId="0" xfId="7" applyNumberFormat="1" applyFont="1" applyFill="1" applyBorder="1"/>
    <xf numFmtId="0" fontId="7" fillId="0" borderId="1" xfId="0" applyFont="1" applyFill="1" applyBorder="1" applyAlignment="1">
      <alignment horizontal="right"/>
    </xf>
    <xf numFmtId="168" fontId="7" fillId="0" borderId="0" xfId="1" applyNumberFormat="1" applyFont="1" applyFill="1" applyBorder="1"/>
    <xf numFmtId="168" fontId="10" fillId="0" borderId="0" xfId="1" applyNumberFormat="1" applyFont="1" applyFill="1"/>
    <xf numFmtId="168" fontId="10" fillId="0" borderId="0" xfId="1" applyNumberFormat="1" applyFont="1" applyFill="1" applyBorder="1"/>
    <xf numFmtId="173" fontId="10" fillId="0" borderId="0" xfId="7" applyNumberFormat="1" applyFont="1" applyFill="1"/>
    <xf numFmtId="168" fontId="10" fillId="0" borderId="0" xfId="2" applyNumberFormat="1" applyFont="1" applyFill="1" applyBorder="1"/>
    <xf numFmtId="168" fontId="10" fillId="0" borderId="1" xfId="1" applyNumberFormat="1" applyFont="1" applyFill="1" applyBorder="1"/>
    <xf numFmtId="0" fontId="10" fillId="0" borderId="4" xfId="7" applyFont="1" applyFill="1" applyBorder="1"/>
    <xf numFmtId="176" fontId="7" fillId="2" borderId="1" xfId="2" applyNumberFormat="1" applyFont="1" applyFill="1" applyBorder="1"/>
    <xf numFmtId="167" fontId="7" fillId="2" borderId="2" xfId="2" applyNumberFormat="1" applyFont="1" applyFill="1" applyBorder="1"/>
    <xf numFmtId="167" fontId="7" fillId="2" borderId="1" xfId="2" applyNumberFormat="1" applyFont="1" applyFill="1" applyBorder="1"/>
    <xf numFmtId="168" fontId="10" fillId="2" borderId="1" xfId="2" applyNumberFormat="1" applyFont="1" applyFill="1" applyBorder="1" applyAlignment="1">
      <alignment horizontal="right"/>
    </xf>
    <xf numFmtId="167" fontId="7" fillId="0" borderId="0" xfId="1" applyNumberFormat="1" applyFont="1" applyFill="1" applyBorder="1"/>
    <xf numFmtId="165" fontId="10" fillId="2" borderId="7" xfId="1" applyNumberFormat="1" applyFont="1" applyFill="1" applyBorder="1" applyAlignment="1">
      <alignment horizontal="center"/>
    </xf>
    <xf numFmtId="172" fontId="10" fillId="0" borderId="0" xfId="1" applyNumberFormat="1" applyFont="1" applyFill="1" applyBorder="1" applyAlignment="1">
      <alignment horizontal="center"/>
    </xf>
    <xf numFmtId="17" fontId="4" fillId="2" borderId="0" xfId="0" applyNumberFormat="1" applyFont="1" applyFill="1" applyBorder="1"/>
    <xf numFmtId="168" fontId="10" fillId="2" borderId="2" xfId="1" applyNumberFormat="1" applyFont="1" applyFill="1" applyBorder="1" applyAlignment="1">
      <alignment horizontal="right"/>
    </xf>
    <xf numFmtId="167" fontId="7" fillId="2" borderId="1" xfId="1" quotePrefix="1" applyNumberFormat="1" applyFont="1" applyFill="1" applyBorder="1" applyAlignment="1">
      <alignment horizontal="left"/>
    </xf>
    <xf numFmtId="167" fontId="10" fillId="2" borderId="1" xfId="1" quotePrefix="1" applyNumberFormat="1" applyFont="1" applyFill="1" applyBorder="1" applyAlignment="1">
      <alignment horizontal="left"/>
    </xf>
    <xf numFmtId="167" fontId="7" fillId="2" borderId="0" xfId="1" quotePrefix="1" applyNumberFormat="1" applyFont="1" applyFill="1" applyBorder="1" applyAlignment="1">
      <alignment horizontal="left"/>
    </xf>
    <xf numFmtId="165" fontId="10" fillId="2" borderId="0" xfId="1" quotePrefix="1" applyNumberFormat="1" applyFont="1" applyFill="1" applyBorder="1" applyAlignment="1">
      <alignment horizontal="left"/>
    </xf>
    <xf numFmtId="167" fontId="10" fillId="2" borderId="0" xfId="1" quotePrefix="1" applyNumberFormat="1" applyFont="1" applyFill="1" applyBorder="1" applyAlignment="1">
      <alignment horizontal="left"/>
    </xf>
    <xf numFmtId="167" fontId="10" fillId="2" borderId="2" xfId="1" applyNumberFormat="1" applyFont="1" applyFill="1" applyBorder="1"/>
    <xf numFmtId="167" fontId="10" fillId="2" borderId="1" xfId="1" applyNumberFormat="1" applyFont="1" applyFill="1" applyBorder="1"/>
    <xf numFmtId="171" fontId="10" fillId="0" borderId="1" xfId="2" applyNumberFormat="1" applyFont="1" applyFill="1" applyBorder="1"/>
    <xf numFmtId="171" fontId="10" fillId="0" borderId="0" xfId="2" applyNumberFormat="1" applyFont="1" applyFill="1" applyBorder="1"/>
    <xf numFmtId="168" fontId="31" fillId="0" borderId="0" xfId="1" applyNumberFormat="1" applyFont="1" applyFill="1"/>
    <xf numFmtId="173" fontId="10" fillId="0" borderId="3" xfId="7" applyNumberFormat="1" applyFont="1" applyFill="1" applyBorder="1"/>
    <xf numFmtId="168" fontId="10" fillId="0" borderId="1" xfId="2" applyNumberFormat="1" applyFont="1" applyFill="1" applyBorder="1"/>
    <xf numFmtId="168" fontId="10" fillId="0" borderId="1" xfId="1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>
      <alignment horizontal="right"/>
    </xf>
    <xf numFmtId="167" fontId="10" fillId="0" borderId="1" xfId="1" quotePrefix="1" applyNumberFormat="1" applyFont="1" applyFill="1" applyBorder="1" applyAlignment="1">
      <alignment horizontal="left"/>
    </xf>
    <xf numFmtId="167" fontId="6" fillId="0" borderId="1" xfId="1" quotePrefix="1" applyNumberFormat="1" applyFont="1" applyFill="1" applyBorder="1" applyAlignment="1">
      <alignment horizontal="left"/>
    </xf>
    <xf numFmtId="168" fontId="6" fillId="0" borderId="1" xfId="1" applyNumberFormat="1" applyFont="1" applyFill="1" applyBorder="1"/>
    <xf numFmtId="168" fontId="10" fillId="0" borderId="0" xfId="1" applyNumberFormat="1" applyFont="1" applyFill="1" applyBorder="1" applyAlignment="1">
      <alignment horizontal="right"/>
    </xf>
    <xf numFmtId="168" fontId="10" fillId="0" borderId="0" xfId="1" quotePrefix="1" applyNumberFormat="1" applyFont="1" applyFill="1" applyBorder="1" applyAlignment="1">
      <alignment horizontal="left"/>
    </xf>
    <xf numFmtId="167" fontId="6" fillId="0" borderId="0" xfId="1" quotePrefix="1" applyNumberFormat="1" applyFont="1" applyFill="1" applyBorder="1" applyAlignment="1">
      <alignment horizontal="left"/>
    </xf>
    <xf numFmtId="168" fontId="6" fillId="0" borderId="0" xfId="1" applyNumberFormat="1" applyFont="1" applyFill="1" applyBorder="1" applyAlignment="1">
      <alignment horizontal="right"/>
    </xf>
    <xf numFmtId="167" fontId="10" fillId="0" borderId="0" xfId="1" applyNumberFormat="1" applyFont="1" applyFill="1" applyBorder="1"/>
    <xf numFmtId="167" fontId="6" fillId="0" borderId="0" xfId="1" applyNumberFormat="1" applyFont="1" applyFill="1" applyBorder="1"/>
    <xf numFmtId="167" fontId="10" fillId="0" borderId="0" xfId="1" quotePrefix="1" applyNumberFormat="1" applyFont="1" applyFill="1" applyBorder="1" applyAlignment="1">
      <alignment horizontal="left"/>
    </xf>
    <xf numFmtId="168" fontId="6" fillId="0" borderId="1" xfId="1" applyNumberFormat="1" applyFont="1" applyFill="1" applyBorder="1" applyAlignment="1">
      <alignment horizontal="right"/>
    </xf>
    <xf numFmtId="168" fontId="10" fillId="0" borderId="2" xfId="1" applyNumberFormat="1" applyFont="1" applyFill="1" applyBorder="1" applyAlignment="1">
      <alignment horizontal="right"/>
    </xf>
    <xf numFmtId="167" fontId="7" fillId="0" borderId="2" xfId="1" applyNumberFormat="1" applyFont="1" applyFill="1" applyBorder="1"/>
    <xf numFmtId="167" fontId="10" fillId="0" borderId="2" xfId="1" applyNumberFormat="1" applyFont="1" applyFill="1" applyBorder="1"/>
    <xf numFmtId="167" fontId="6" fillId="0" borderId="2" xfId="1" applyNumberFormat="1" applyFont="1" applyFill="1" applyBorder="1"/>
    <xf numFmtId="168" fontId="6" fillId="0" borderId="2" xfId="1" applyNumberFormat="1" applyFont="1" applyFill="1" applyBorder="1" applyAlignment="1">
      <alignment horizontal="right"/>
    </xf>
    <xf numFmtId="168" fontId="6" fillId="0" borderId="0" xfId="1" applyNumberFormat="1" applyFont="1" applyFill="1" applyBorder="1"/>
    <xf numFmtId="0" fontId="10" fillId="0" borderId="1" xfId="0" applyFont="1" applyFill="1" applyBorder="1"/>
    <xf numFmtId="168" fontId="5" fillId="0" borderId="0" xfId="1" applyNumberFormat="1" applyFont="1" applyFill="1" applyBorder="1" applyAlignment="1">
      <alignment horizontal="right"/>
    </xf>
    <xf numFmtId="171" fontId="10" fillId="0" borderId="1" xfId="2" applyNumberFormat="1" applyFont="1" applyFill="1" applyBorder="1" applyAlignment="1">
      <alignment horizontal="right"/>
    </xf>
    <xf numFmtId="167" fontId="7" fillId="0" borderId="1" xfId="1" applyNumberFormat="1" applyFont="1" applyFill="1" applyBorder="1"/>
    <xf numFmtId="176" fontId="7" fillId="0" borderId="1" xfId="2" applyNumberFormat="1" applyFont="1" applyFill="1" applyBorder="1"/>
    <xf numFmtId="167" fontId="5" fillId="0" borderId="0" xfId="1" applyNumberFormat="1" applyFont="1" applyFill="1"/>
    <xf numFmtId="167" fontId="5" fillId="0" borderId="1" xfId="1" applyNumberFormat="1" applyFont="1" applyFill="1" applyBorder="1"/>
    <xf numFmtId="167" fontId="7" fillId="0" borderId="0" xfId="1" applyNumberFormat="1" applyFont="1" applyFill="1"/>
    <xf numFmtId="167" fontId="7" fillId="0" borderId="0" xfId="0" applyNumberFormat="1" applyFont="1" applyFill="1"/>
    <xf numFmtId="167" fontId="5" fillId="0" borderId="1" xfId="0" applyNumberFormat="1" applyFont="1" applyFill="1" applyBorder="1" applyAlignment="1">
      <alignment horizontal="center"/>
    </xf>
    <xf numFmtId="167" fontId="5" fillId="0" borderId="0" xfId="1" applyNumberFormat="1" applyFont="1" applyFill="1" applyBorder="1"/>
    <xf numFmtId="167" fontId="22" fillId="2" borderId="0" xfId="1" applyNumberFormat="1" applyFont="1" applyFill="1" applyBorder="1"/>
    <xf numFmtId="176" fontId="7" fillId="0" borderId="4" xfId="2" applyNumberFormat="1" applyFont="1" applyFill="1" applyBorder="1"/>
    <xf numFmtId="168" fontId="10" fillId="0" borderId="4" xfId="2" applyNumberFormat="1" applyFont="1" applyFill="1" applyBorder="1"/>
    <xf numFmtId="176" fontId="7" fillId="0" borderId="2" xfId="2" applyNumberFormat="1" applyFont="1" applyFill="1" applyBorder="1"/>
    <xf numFmtId="176" fontId="7" fillId="0" borderId="0" xfId="2" applyNumberFormat="1" applyFont="1" applyFill="1" applyBorder="1"/>
    <xf numFmtId="168" fontId="10" fillId="0" borderId="2" xfId="1" applyNumberFormat="1" applyFont="1" applyFill="1" applyBorder="1"/>
    <xf numFmtId="168" fontId="6" fillId="0" borderId="2" xfId="1" applyNumberFormat="1" applyFont="1" applyFill="1" applyBorder="1"/>
    <xf numFmtId="167" fontId="6" fillId="2" borderId="0" xfId="1" applyNumberFormat="1" applyFont="1" applyFill="1" applyBorder="1" applyAlignment="1">
      <alignment horizontal="centerContinuous"/>
    </xf>
    <xf numFmtId="167" fontId="0" fillId="2" borderId="0" xfId="1" applyNumberFormat="1" applyFont="1" applyFill="1" applyBorder="1" applyAlignment="1">
      <alignment horizontal="centerContinuous"/>
    </xf>
    <xf numFmtId="167" fontId="17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Alignment="1">
      <alignment horizontal="right"/>
    </xf>
    <xf numFmtId="0" fontId="32" fillId="2" borderId="0" xfId="0" quotePrefix="1" applyFont="1" applyFill="1"/>
    <xf numFmtId="167" fontId="7" fillId="0" borderId="0" xfId="7" applyNumberFormat="1" applyFont="1" applyFill="1"/>
    <xf numFmtId="167" fontId="7" fillId="2" borderId="0" xfId="7" applyNumberFormat="1" applyFont="1" applyFill="1"/>
    <xf numFmtId="0" fontId="14" fillId="2" borderId="0" xfId="7" applyFont="1" applyFill="1" applyBorder="1" applyAlignment="1">
      <alignment horizontal="centerContinuous"/>
    </xf>
    <xf numFmtId="0" fontId="15" fillId="2" borderId="0" xfId="7" applyFont="1" applyFill="1" applyBorder="1" applyAlignment="1">
      <alignment horizontal="centerContinuous"/>
    </xf>
    <xf numFmtId="0" fontId="34" fillId="2" borderId="0" xfId="7" applyFont="1" applyFill="1" applyBorder="1"/>
    <xf numFmtId="168" fontId="10" fillId="2" borderId="0" xfId="1" applyNumberFormat="1" applyFont="1" applyFill="1" applyBorder="1" applyAlignment="1">
      <alignment horizontal="right"/>
    </xf>
    <xf numFmtId="0" fontId="7" fillId="2" borderId="0" xfId="0" applyFont="1" applyFill="1" applyBorder="1"/>
    <xf numFmtId="0" fontId="10" fillId="2" borderId="0" xfId="7" applyFont="1" applyFill="1"/>
    <xf numFmtId="0" fontId="10" fillId="2" borderId="0" xfId="0" applyFont="1" applyFill="1" applyBorder="1"/>
    <xf numFmtId="0" fontId="10" fillId="2" borderId="0" xfId="7" applyFont="1" applyFill="1" applyBorder="1"/>
    <xf numFmtId="168" fontId="7" fillId="2" borderId="0" xfId="1" applyNumberFormat="1" applyFont="1" applyFill="1" applyBorder="1"/>
    <xf numFmtId="168" fontId="10" fillId="2" borderId="0" xfId="1" applyNumberFormat="1" applyFont="1" applyFill="1" applyBorder="1"/>
    <xf numFmtId="168" fontId="7" fillId="2" borderId="1" xfId="1" applyNumberFormat="1" applyFont="1" applyFill="1" applyBorder="1"/>
    <xf numFmtId="0" fontId="10" fillId="2" borderId="1" xfId="7" applyFont="1" applyFill="1" applyBorder="1"/>
    <xf numFmtId="168" fontId="10" fillId="2" borderId="1" xfId="1" applyNumberFormat="1" applyFont="1" applyFill="1" applyBorder="1"/>
    <xf numFmtId="167" fontId="7" fillId="2" borderId="0" xfId="1" applyNumberFormat="1" applyFont="1" applyFill="1"/>
    <xf numFmtId="167" fontId="7" fillId="2" borderId="1" xfId="1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center"/>
    </xf>
    <xf numFmtId="165" fontId="10" fillId="2" borderId="0" xfId="1" applyFont="1" applyFill="1" applyBorder="1" applyAlignment="1">
      <alignment horizontal="center"/>
    </xf>
    <xf numFmtId="172" fontId="10" fillId="2" borderId="8" xfId="1" applyNumberFormat="1" applyFont="1" applyFill="1" applyBorder="1" applyAlignment="1">
      <alignment horizontal="center"/>
    </xf>
    <xf numFmtId="172" fontId="10" fillId="2" borderId="9" xfId="1" applyNumberFormat="1" applyFont="1" applyFill="1" applyBorder="1" applyAlignment="1">
      <alignment horizontal="center"/>
    </xf>
    <xf numFmtId="172" fontId="10" fillId="0" borderId="9" xfId="1" applyNumberFormat="1" applyFont="1" applyFill="1" applyBorder="1" applyAlignment="1">
      <alignment horizontal="center"/>
    </xf>
    <xf numFmtId="165" fontId="10" fillId="2" borderId="1" xfId="1" applyNumberFormat="1" applyFont="1" applyFill="1" applyBorder="1" applyAlignment="1">
      <alignment horizontal="center"/>
    </xf>
    <xf numFmtId="172" fontId="10" fillId="2" borderId="10" xfId="1" applyNumberFormat="1" applyFont="1" applyFill="1" applyBorder="1" applyAlignment="1">
      <alignment horizontal="center"/>
    </xf>
    <xf numFmtId="0" fontId="35" fillId="2" borderId="1" xfId="0" applyFont="1" applyFill="1" applyBorder="1"/>
    <xf numFmtId="43" fontId="10" fillId="2" borderId="1" xfId="7" applyNumberFormat="1" applyFont="1" applyFill="1" applyBorder="1"/>
    <xf numFmtId="10" fontId="10" fillId="2" borderId="0" xfId="8" applyNumberFormat="1" applyFont="1" applyFill="1" applyBorder="1" applyAlignment="1">
      <alignment horizontal="center"/>
    </xf>
    <xf numFmtId="165" fontId="10" fillId="2" borderId="5" xfId="1" applyNumberFormat="1" applyFont="1" applyFill="1" applyBorder="1" applyAlignment="1">
      <alignment horizontal="center"/>
    </xf>
    <xf numFmtId="165" fontId="10" fillId="2" borderId="6" xfId="1" applyNumberFormat="1" applyFont="1" applyFill="1" applyBorder="1" applyAlignment="1">
      <alignment horizontal="center"/>
    </xf>
    <xf numFmtId="10" fontId="5" fillId="2" borderId="0" xfId="8" applyNumberFormat="1" applyFont="1" applyFill="1" applyBorder="1" applyAlignment="1">
      <alignment horizontal="right"/>
    </xf>
    <xf numFmtId="0" fontId="27" fillId="2" borderId="0" xfId="0" applyFont="1" applyFill="1"/>
    <xf numFmtId="167" fontId="7" fillId="2" borderId="2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167" fontId="10" fillId="2" borderId="1" xfId="0" applyNumberFormat="1" applyFont="1" applyFill="1" applyBorder="1"/>
    <xf numFmtId="167" fontId="38" fillId="2" borderId="0" xfId="1" applyNumberFormat="1" applyFont="1" applyFill="1"/>
    <xf numFmtId="167" fontId="6" fillId="2" borderId="0" xfId="1" applyNumberFormat="1" applyFont="1" applyFill="1" applyAlignment="1">
      <alignment horizontal="right"/>
    </xf>
    <xf numFmtId="167" fontId="6" fillId="2" borderId="1" xfId="1" applyNumberFormat="1" applyFont="1" applyFill="1" applyBorder="1" applyAlignment="1">
      <alignment horizontal="right"/>
    </xf>
    <xf numFmtId="167" fontId="6" fillId="2" borderId="2" xfId="1" applyNumberFormat="1" applyFont="1" applyFill="1" applyBorder="1" applyAlignment="1">
      <alignment horizontal="right"/>
    </xf>
    <xf numFmtId="167" fontId="39" fillId="2" borderId="0" xfId="1" applyNumberFormat="1" applyFont="1" applyFill="1" applyBorder="1"/>
    <xf numFmtId="167" fontId="7" fillId="2" borderId="0" xfId="1" applyNumberFormat="1" applyFont="1" applyFill="1" applyBorder="1"/>
    <xf numFmtId="169" fontId="10" fillId="2" borderId="0" xfId="8" applyNumberFormat="1" applyFont="1" applyFill="1" applyBorder="1"/>
    <xf numFmtId="169" fontId="10" fillId="2" borderId="1" xfId="8" applyNumberFormat="1" applyFont="1" applyFill="1" applyBorder="1"/>
    <xf numFmtId="0" fontId="10" fillId="2" borderId="0" xfId="0" applyFont="1" applyFill="1"/>
    <xf numFmtId="167" fontId="7" fillId="2" borderId="4" xfId="1" applyNumberFormat="1" applyFont="1" applyFill="1" applyBorder="1"/>
    <xf numFmtId="169" fontId="10" fillId="2" borderId="4" xfId="8" applyNumberFormat="1" applyFont="1" applyFill="1" applyBorder="1"/>
    <xf numFmtId="167" fontId="33" fillId="2" borderId="4" xfId="1" applyNumberFormat="1" applyFont="1" applyFill="1" applyBorder="1" applyAlignment="1">
      <alignment horizontal="right"/>
    </xf>
    <xf numFmtId="0" fontId="34" fillId="2" borderId="4" xfId="0" applyFont="1" applyFill="1" applyBorder="1"/>
    <xf numFmtId="167" fontId="34" fillId="2" borderId="0" xfId="0" applyNumberFormat="1" applyFont="1" applyFill="1"/>
    <xf numFmtId="168" fontId="33" fillId="2" borderId="0" xfId="1" applyNumberFormat="1" applyFont="1" applyFill="1" applyBorder="1" applyAlignment="1">
      <alignment horizontal="right"/>
    </xf>
    <xf numFmtId="0" fontId="34" fillId="2" borderId="0" xfId="0" applyFont="1" applyFill="1" applyBorder="1"/>
    <xf numFmtId="0" fontId="34" fillId="2" borderId="0" xfId="0" applyFont="1" applyFill="1"/>
    <xf numFmtId="0" fontId="33" fillId="2" borderId="0" xfId="0" applyFont="1" applyFill="1"/>
    <xf numFmtId="0" fontId="33" fillId="2" borderId="0" xfId="0" applyFont="1" applyFill="1" applyBorder="1"/>
    <xf numFmtId="176" fontId="34" fillId="2" borderId="0" xfId="7" applyNumberFormat="1" applyFont="1" applyFill="1" applyBorder="1"/>
    <xf numFmtId="43" fontId="34" fillId="2" borderId="0" xfId="7" applyNumberFormat="1" applyFont="1" applyFill="1" applyBorder="1"/>
    <xf numFmtId="167" fontId="34" fillId="2" borderId="0" xfId="7" applyNumberFormat="1" applyFont="1" applyFill="1" applyBorder="1"/>
    <xf numFmtId="171" fontId="34" fillId="2" borderId="0" xfId="7" applyNumberFormat="1" applyFont="1" applyFill="1" applyBorder="1"/>
    <xf numFmtId="171" fontId="34" fillId="2" borderId="0" xfId="2" applyNumberFormat="1" applyFont="1" applyFill="1" applyBorder="1"/>
    <xf numFmtId="167" fontId="40" fillId="2" borderId="4" xfId="1" applyNumberFormat="1" applyFont="1" applyFill="1" applyBorder="1" applyAlignment="1">
      <alignment horizontal="right"/>
    </xf>
    <xf numFmtId="167" fontId="40" fillId="2" borderId="0" xfId="1" applyNumberFormat="1" applyFont="1" applyFill="1" applyBorder="1" applyAlignment="1">
      <alignment horizontal="right"/>
    </xf>
    <xf numFmtId="167" fontId="7" fillId="2" borderId="4" xfId="1" applyNumberFormat="1" applyFont="1" applyFill="1" applyBorder="1" applyAlignment="1">
      <alignment horizontal="right"/>
    </xf>
    <xf numFmtId="9" fontId="10" fillId="2" borderId="0" xfId="8" quotePrefix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172" fontId="10" fillId="2" borderId="1" xfId="1" applyNumberFormat="1" applyFont="1" applyFill="1" applyBorder="1" applyAlignment="1">
      <alignment horizontal="center"/>
    </xf>
    <xf numFmtId="0" fontId="27" fillId="2" borderId="0" xfId="0" applyFont="1" applyFill="1" applyBorder="1" applyAlignment="1">
      <alignment horizontal="left"/>
    </xf>
    <xf numFmtId="10" fontId="10" fillId="0" borderId="0" xfId="8" applyNumberFormat="1" applyFont="1" applyFill="1" applyBorder="1" applyAlignment="1">
      <alignment horizontal="center"/>
    </xf>
    <xf numFmtId="0" fontId="28" fillId="2" borderId="0" xfId="0" applyFont="1" applyFill="1"/>
    <xf numFmtId="0" fontId="13" fillId="2" borderId="0" xfId="0" applyFont="1" applyFill="1" applyBorder="1"/>
    <xf numFmtId="165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6" fillId="2" borderId="0" xfId="0" applyFont="1" applyFill="1" applyBorder="1"/>
    <xf numFmtId="10" fontId="10" fillId="0" borderId="1" xfId="8" applyNumberFormat="1" applyFont="1" applyFill="1" applyBorder="1" applyAlignment="1">
      <alignment horizontal="center"/>
    </xf>
    <xf numFmtId="167" fontId="7" fillId="0" borderId="4" xfId="1" applyNumberFormat="1" applyFont="1" applyFill="1" applyBorder="1" applyAlignment="1">
      <alignment horizontal="right"/>
    </xf>
    <xf numFmtId="171" fontId="10" fillId="2" borderId="4" xfId="2" applyNumberFormat="1" applyFont="1" applyFill="1" applyBorder="1" applyAlignment="1">
      <alignment horizontal="right"/>
    </xf>
    <xf numFmtId="171" fontId="10" fillId="2" borderId="2" xfId="2" applyNumberFormat="1" applyFont="1" applyFill="1" applyBorder="1" applyAlignment="1">
      <alignment horizontal="right"/>
    </xf>
    <xf numFmtId="171" fontId="10" fillId="2" borderId="0" xfId="2" applyNumberFormat="1" applyFont="1" applyFill="1" applyBorder="1" applyAlignment="1">
      <alignment horizontal="right"/>
    </xf>
    <xf numFmtId="168" fontId="10" fillId="0" borderId="4" xfId="2" applyNumberFormat="1" applyFont="1" applyFill="1" applyBorder="1" applyAlignment="1">
      <alignment horizontal="right"/>
    </xf>
    <xf numFmtId="168" fontId="10" fillId="0" borderId="1" xfId="2" applyNumberFormat="1" applyFont="1" applyFill="1" applyBorder="1" applyAlignment="1">
      <alignment horizontal="right"/>
    </xf>
    <xf numFmtId="168" fontId="10" fillId="0" borderId="2" xfId="2" applyNumberFormat="1" applyFont="1" applyFill="1" applyBorder="1" applyAlignment="1">
      <alignment horizontal="right"/>
    </xf>
    <xf numFmtId="168" fontId="10" fillId="0" borderId="0" xfId="2" applyNumberFormat="1" applyFont="1" applyFill="1" applyBorder="1" applyAlignment="1">
      <alignment horizontal="right"/>
    </xf>
    <xf numFmtId="168" fontId="10" fillId="2" borderId="4" xfId="2" applyNumberFormat="1" applyFont="1" applyFill="1" applyBorder="1" applyAlignment="1">
      <alignment horizontal="right"/>
    </xf>
    <xf numFmtId="168" fontId="10" fillId="2" borderId="2" xfId="2" applyNumberFormat="1" applyFont="1" applyFill="1" applyBorder="1" applyAlignment="1">
      <alignment horizontal="right"/>
    </xf>
    <xf numFmtId="168" fontId="10" fillId="2" borderId="0" xfId="2" applyNumberFormat="1" applyFont="1" applyFill="1" applyBorder="1" applyAlignment="1">
      <alignment horizontal="right"/>
    </xf>
    <xf numFmtId="167" fontId="10" fillId="2" borderId="0" xfId="1" applyNumberFormat="1" applyFont="1" applyFill="1" applyBorder="1"/>
    <xf numFmtId="167" fontId="6" fillId="2" borderId="0" xfId="1" applyNumberFormat="1" applyFont="1" applyFill="1" applyBorder="1"/>
    <xf numFmtId="165" fontId="5" fillId="0" borderId="0" xfId="1" applyNumberFormat="1" applyFont="1" applyFill="1" applyAlignment="1">
      <alignment horizontal="center"/>
    </xf>
    <xf numFmtId="9" fontId="33" fillId="2" borderId="0" xfId="8" applyFont="1" applyFill="1" applyBorder="1"/>
    <xf numFmtId="17" fontId="7" fillId="2" borderId="0" xfId="0" applyNumberFormat="1" applyFont="1" applyFill="1" applyBorder="1" applyAlignment="1"/>
    <xf numFmtId="167" fontId="7" fillId="2" borderId="1" xfId="2" applyNumberFormat="1" applyFont="1" applyFill="1" applyBorder="1"/>
    <xf numFmtId="176" fontId="7" fillId="2" borderId="1" xfId="2" applyNumberFormat="1" applyFont="1" applyFill="1" applyBorder="1"/>
    <xf numFmtId="169" fontId="10" fillId="2" borderId="2" xfId="8" applyNumberFormat="1" applyFont="1" applyFill="1" applyBorder="1"/>
    <xf numFmtId="0" fontId="17" fillId="2" borderId="1" xfId="0" applyFont="1" applyFill="1" applyBorder="1" applyAlignment="1">
      <alignment horizontal="right"/>
    </xf>
    <xf numFmtId="168" fontId="10" fillId="2" borderId="2" xfId="1" applyNumberFormat="1" applyFont="1" applyFill="1" applyBorder="1"/>
    <xf numFmtId="167" fontId="5" fillId="2" borderId="0" xfId="1" applyNumberFormat="1" applyFont="1" applyFill="1"/>
    <xf numFmtId="167" fontId="5" fillId="2" borderId="1" xfId="1" applyNumberFormat="1" applyFont="1" applyFill="1" applyBorder="1"/>
    <xf numFmtId="0" fontId="28" fillId="2" borderId="0" xfId="0" applyFont="1" applyFill="1" applyAlignment="1">
      <alignment horizontal="left"/>
    </xf>
    <xf numFmtId="0" fontId="44" fillId="2" borderId="0" xfId="0" applyFont="1" applyFill="1"/>
    <xf numFmtId="0" fontId="45" fillId="2" borderId="0" xfId="0" applyFont="1" applyFill="1"/>
    <xf numFmtId="0" fontId="47" fillId="2" borderId="0" xfId="0" applyFont="1" applyFill="1"/>
    <xf numFmtId="0" fontId="27" fillId="2" borderId="0" xfId="0" applyFont="1" applyFill="1" applyAlignment="1">
      <alignment horizontal="left" wrapText="1"/>
    </xf>
    <xf numFmtId="0" fontId="7" fillId="2" borderId="1" xfId="7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7" fillId="2" borderId="0" xfId="7" applyFont="1" applyFill="1" applyBorder="1" applyAlignment="1">
      <alignment horizontal="center"/>
    </xf>
    <xf numFmtId="0" fontId="7" fillId="2" borderId="0" xfId="7" quotePrefix="1" applyFont="1" applyFill="1" applyBorder="1" applyAlignment="1">
      <alignment horizontal="center"/>
    </xf>
    <xf numFmtId="0" fontId="41" fillId="2" borderId="0" xfId="0" applyFont="1" applyFill="1" applyBorder="1" applyAlignment="1">
      <alignment horizontal="center"/>
    </xf>
    <xf numFmtId="17" fontId="7" fillId="2" borderId="2" xfId="0" applyNumberFormat="1" applyFont="1" applyFill="1" applyBorder="1" applyAlignment="1">
      <alignment horizontal="center"/>
    </xf>
    <xf numFmtId="0" fontId="0" fillId="0" borderId="0" xfId="0"/>
    <xf numFmtId="0" fontId="20" fillId="0" borderId="0" xfId="0" applyFont="1" applyAlignment="1"/>
    <xf numFmtId="0" fontId="20" fillId="0" borderId="0" xfId="0" applyFont="1" applyFill="1" applyAlignment="1"/>
    <xf numFmtId="0" fontId="2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9">
    <cellStyle name="Comma" xfId="1" builtinId="3"/>
    <cellStyle name="Comma_IV-trim  2002" xfId="2"/>
    <cellStyle name="Millares [0]_Conc. Act." xfId="3"/>
    <cellStyle name="Millares_B-12 FEMSA Mzo.99" xfId="4"/>
    <cellStyle name="Moneda [0]_CAPITA1" xfId="5"/>
    <cellStyle name="Moneda_ARGENTINA" xfId="6"/>
    <cellStyle name="Normal" xfId="0" builtinId="0"/>
    <cellStyle name="Normal_IV-trim  2002" xfId="7"/>
    <cellStyle name="Percent" xfId="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317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1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317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317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3175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35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2356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35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35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356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190500</xdr:rowOff>
    </xdr:from>
    <xdr:to>
      <xdr:col>7</xdr:col>
      <xdr:colOff>0</xdr:colOff>
      <xdr:row>2</xdr:row>
      <xdr:rowOff>171450</xdr:rowOff>
    </xdr:to>
    <xdr:pic>
      <xdr:nvPicPr>
        <xdr:cNvPr id="184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0</xdr:row>
      <xdr:rowOff>200025</xdr:rowOff>
    </xdr:from>
    <xdr:to>
      <xdr:col>7</xdr:col>
      <xdr:colOff>0</xdr:colOff>
      <xdr:row>2</xdr:row>
      <xdr:rowOff>180975</xdr:rowOff>
    </xdr:to>
    <xdr:pic>
      <xdr:nvPicPr>
        <xdr:cNvPr id="1846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0</xdr:row>
      <xdr:rowOff>190500</xdr:rowOff>
    </xdr:from>
    <xdr:to>
      <xdr:col>7</xdr:col>
      <xdr:colOff>0</xdr:colOff>
      <xdr:row>2</xdr:row>
      <xdr:rowOff>171450</xdr:rowOff>
    </xdr:to>
    <xdr:pic>
      <xdr:nvPicPr>
        <xdr:cNvPr id="184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0</xdr:row>
      <xdr:rowOff>190500</xdr:rowOff>
    </xdr:from>
    <xdr:to>
      <xdr:col>7</xdr:col>
      <xdr:colOff>0</xdr:colOff>
      <xdr:row>2</xdr:row>
      <xdr:rowOff>171450</xdr:rowOff>
    </xdr:to>
    <xdr:pic>
      <xdr:nvPicPr>
        <xdr:cNvPr id="1846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0</xdr:row>
      <xdr:rowOff>123825</xdr:rowOff>
    </xdr:from>
    <xdr:to>
      <xdr:col>7</xdr:col>
      <xdr:colOff>0</xdr:colOff>
      <xdr:row>2</xdr:row>
      <xdr:rowOff>104775</xdr:rowOff>
    </xdr:to>
    <xdr:pic>
      <xdr:nvPicPr>
        <xdr:cNvPr id="184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0</xdr:row>
      <xdr:rowOff>190500</xdr:rowOff>
    </xdr:from>
    <xdr:to>
      <xdr:col>7</xdr:col>
      <xdr:colOff>0</xdr:colOff>
      <xdr:row>2</xdr:row>
      <xdr:rowOff>171450</xdr:rowOff>
    </xdr:to>
    <xdr:pic>
      <xdr:nvPicPr>
        <xdr:cNvPr id="1846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0</xdr:row>
      <xdr:rowOff>200025</xdr:rowOff>
    </xdr:from>
    <xdr:to>
      <xdr:col>7</xdr:col>
      <xdr:colOff>0</xdr:colOff>
      <xdr:row>2</xdr:row>
      <xdr:rowOff>180975</xdr:rowOff>
    </xdr:to>
    <xdr:pic>
      <xdr:nvPicPr>
        <xdr:cNvPr id="1846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0</xdr:row>
      <xdr:rowOff>190500</xdr:rowOff>
    </xdr:from>
    <xdr:to>
      <xdr:col>7</xdr:col>
      <xdr:colOff>0</xdr:colOff>
      <xdr:row>2</xdr:row>
      <xdr:rowOff>171450</xdr:rowOff>
    </xdr:to>
    <xdr:pic>
      <xdr:nvPicPr>
        <xdr:cNvPr id="1846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0</xdr:row>
      <xdr:rowOff>190500</xdr:rowOff>
    </xdr:from>
    <xdr:to>
      <xdr:col>7</xdr:col>
      <xdr:colOff>0</xdr:colOff>
      <xdr:row>2</xdr:row>
      <xdr:rowOff>171450</xdr:rowOff>
    </xdr:to>
    <xdr:pic>
      <xdr:nvPicPr>
        <xdr:cNvPr id="1847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0</xdr:row>
      <xdr:rowOff>123825</xdr:rowOff>
    </xdr:from>
    <xdr:to>
      <xdr:col>7</xdr:col>
      <xdr:colOff>0</xdr:colOff>
      <xdr:row>2</xdr:row>
      <xdr:rowOff>104775</xdr:rowOff>
    </xdr:to>
    <xdr:pic>
      <xdr:nvPicPr>
        <xdr:cNvPr id="1847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58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358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358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3584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mestre/B-12/Septiembre/2006/B-12%20FEMSA%20SEP%202006_CAMBIOS%20EDO%20DE%20VARIAC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510336/Desktop/IR%20Lozoya/IR/Trimestres/2012/Febrero/BG%20CON%20OPN%20CONTINUA_DIC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&#225;lisis%20de%20Informaci&#243;n/Trimestre/Press%20Release/2010/3er%20Trimestre/AnexosPR-ESP%20Sep%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ES"/>
      <sheetName val="MEXICO"/>
      <sheetName val="ARGENTINA"/>
      <sheetName val="GUATEMALA"/>
      <sheetName val="NICARAGUA"/>
      <sheetName val="COSTA RICA"/>
      <sheetName val="PANAMA"/>
      <sheetName val="VENEZUELA"/>
      <sheetName val="COLOMBIA"/>
      <sheetName val="BRASILKOF"/>
      <sheetName val="BRASILCCM"/>
      <sheetName val="COLOMBIAEMP"/>
      <sheetName val="VENEZUELAEMP"/>
      <sheetName val="V05"/>
      <sheetName val="Captura Balance"/>
      <sheetName val="Captura Resultados"/>
      <sheetName val="Virtuales"/>
      <sheetName val="Inversiones"/>
      <sheetName val="Divid. y Aport."/>
      <sheetName val="Amort.Term.Reales"/>
      <sheetName val="RETANM"/>
      <sheetName val="Edo.Variaciones"/>
      <sheetName val="B-12"/>
      <sheetName val="Presentacion"/>
      <sheetName val="HYP B-12 V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traccion Balance"/>
      <sheetName val="Balance"/>
      <sheetName val="Extraccion Balance10Actualizado"/>
      <sheetName val="Balance Junta de Consejo"/>
    </sheetNames>
    <sheetDataSet>
      <sheetData sheetId="0"/>
      <sheetData sheetId="1">
        <row r="13">
          <cell r="H13">
            <v>27657763</v>
          </cell>
        </row>
        <row r="20">
          <cell r="H20">
            <v>10499333</v>
          </cell>
        </row>
        <row r="25">
          <cell r="H25">
            <v>14384710</v>
          </cell>
        </row>
        <row r="36">
          <cell r="H36">
            <v>58966863</v>
          </cell>
        </row>
        <row r="42">
          <cell r="H42">
            <v>50533421</v>
          </cell>
        </row>
        <row r="44">
          <cell r="H44">
            <v>71608313</v>
          </cell>
        </row>
        <row r="52">
          <cell r="H52">
            <v>78971752</v>
          </cell>
        </row>
        <row r="53">
          <cell r="H53">
            <v>2868588.571</v>
          </cell>
        </row>
        <row r="57">
          <cell r="H57">
            <v>0</v>
          </cell>
        </row>
        <row r="59">
          <cell r="H59">
            <v>274704180.57099998</v>
          </cell>
        </row>
        <row r="60">
          <cell r="H60">
            <v>638122</v>
          </cell>
        </row>
        <row r="62">
          <cell r="H62">
            <v>4934776</v>
          </cell>
        </row>
        <row r="64">
          <cell r="H64">
            <v>215861</v>
          </cell>
        </row>
        <row r="75">
          <cell r="H75">
            <v>0</v>
          </cell>
        </row>
        <row r="77">
          <cell r="H77">
            <v>38630381</v>
          </cell>
        </row>
        <row r="80">
          <cell r="H80">
            <v>23193831.838</v>
          </cell>
        </row>
        <row r="84">
          <cell r="H84">
            <v>2257630</v>
          </cell>
        </row>
        <row r="91">
          <cell r="H91">
            <v>0</v>
          </cell>
        </row>
        <row r="95">
          <cell r="H95">
            <v>83589513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 Consolidado Resultados"/>
      <sheetName val=" Consolidado Resultados exCCM"/>
      <sheetName val=" Consolidado Balance"/>
      <sheetName val="KOF"/>
      <sheetName val="OXXO"/>
      <sheetName val="Otros indicadores"/>
      <sheetName val="Variaciones"/>
      <sheetName val="Explicacion Balance Discontinuo"/>
    </sheetNames>
    <sheetDataSet>
      <sheetData sheetId="0" refreshError="1"/>
      <sheetData sheetId="1"/>
      <sheetData sheetId="2" refreshError="1">
        <row r="9">
          <cell r="E9">
            <v>25842</v>
          </cell>
        </row>
        <row r="10">
          <cell r="E10">
            <v>6200</v>
          </cell>
        </row>
        <row r="11">
          <cell r="E11">
            <v>9960</v>
          </cell>
        </row>
        <row r="12">
          <cell r="E12">
            <v>4332</v>
          </cell>
        </row>
        <row r="13">
          <cell r="E13">
            <v>0</v>
          </cell>
        </row>
        <row r="14">
          <cell r="E14">
            <v>46334</v>
          </cell>
        </row>
        <row r="15">
          <cell r="E15">
            <v>73626</v>
          </cell>
        </row>
        <row r="16">
          <cell r="E16">
            <v>41320</v>
          </cell>
        </row>
        <row r="17">
          <cell r="E17">
            <v>52399</v>
          </cell>
        </row>
        <row r="20">
          <cell r="E20">
            <v>221943</v>
          </cell>
        </row>
        <row r="23">
          <cell r="E23">
            <v>2022.5930000000001</v>
          </cell>
        </row>
        <row r="24">
          <cell r="E24">
            <v>1739.771</v>
          </cell>
        </row>
        <row r="25">
          <cell r="E25">
            <v>122</v>
          </cell>
        </row>
        <row r="26">
          <cell r="E26">
            <v>25368.635999999999</v>
          </cell>
        </row>
        <row r="27">
          <cell r="E27">
            <v>0</v>
          </cell>
        </row>
        <row r="28">
          <cell r="E28">
            <v>29254</v>
          </cell>
        </row>
        <row r="29">
          <cell r="E29">
            <v>20882.028017000001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5" Type="http://schemas.openxmlformats.org/officeDocument/2006/relationships/oleObject" Target="../embeddings/oleObject5.bin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oleObject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7"/>
  <sheetViews>
    <sheetView showGridLines="0" tabSelected="1" view="pageBreakPreview" zoomScale="85" zoomScaleSheetLayoutView="85" workbookViewId="0">
      <selection sqref="A1:M1"/>
    </sheetView>
  </sheetViews>
  <sheetFormatPr defaultColWidth="9.85546875" defaultRowHeight="15.75"/>
  <cols>
    <col min="1" max="1" width="75.5703125" style="6" customWidth="1"/>
    <col min="2" max="2" width="1.42578125" style="17" customWidth="1"/>
    <col min="3" max="3" width="11.85546875" style="6" bestFit="1" customWidth="1"/>
    <col min="4" max="4" width="10.85546875" style="6" customWidth="1"/>
    <col min="5" max="5" width="10.28515625" style="6" bestFit="1" customWidth="1"/>
    <col min="6" max="6" width="10.42578125" style="6" customWidth="1"/>
    <col min="7" max="7" width="15.42578125" style="6" customWidth="1"/>
    <col min="8" max="8" width="1.7109375" style="17" customWidth="1"/>
    <col min="9" max="9" width="11.5703125" style="17" bestFit="1" customWidth="1"/>
    <col min="10" max="10" width="10.85546875" style="17" customWidth="1"/>
    <col min="11" max="11" width="11.5703125" style="6" bestFit="1" customWidth="1"/>
    <col min="12" max="12" width="10.42578125" style="6" customWidth="1"/>
    <col min="13" max="13" width="15.42578125" style="17" customWidth="1"/>
    <col min="14" max="16384" width="9.85546875" style="6"/>
  </cols>
  <sheetData>
    <row r="1" spans="1:13" ht="18">
      <c r="A1" s="355" t="s">
        <v>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15" customHeight="1">
      <c r="A2" s="356" t="s">
        <v>62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ht="15" customHeight="1">
      <c r="A3" s="357" t="s">
        <v>50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</row>
    <row r="4" spans="1:13" ht="18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</row>
    <row r="5" spans="1:13">
      <c r="A5" s="41"/>
      <c r="B5" s="45"/>
      <c r="C5" s="41"/>
      <c r="D5" s="41"/>
      <c r="E5" s="41"/>
      <c r="F5" s="41"/>
      <c r="G5" s="41"/>
      <c r="H5" s="45"/>
      <c r="I5" s="27"/>
      <c r="J5" s="27"/>
      <c r="K5" s="41"/>
      <c r="L5" s="41"/>
      <c r="M5" s="45"/>
    </row>
    <row r="6" spans="1:13">
      <c r="A6" s="70"/>
      <c r="B6" s="70"/>
      <c r="C6" s="354" t="s">
        <v>129</v>
      </c>
      <c r="D6" s="354"/>
      <c r="E6" s="354"/>
      <c r="F6" s="354"/>
      <c r="G6" s="354"/>
      <c r="H6" s="4"/>
      <c r="I6" s="358" t="s">
        <v>130</v>
      </c>
      <c r="J6" s="359"/>
      <c r="K6" s="359"/>
      <c r="L6" s="359"/>
      <c r="M6" s="359"/>
    </row>
    <row r="7" spans="1:13" ht="19.5">
      <c r="A7" s="85"/>
      <c r="B7" s="71"/>
      <c r="C7" s="16" t="s">
        <v>114</v>
      </c>
      <c r="D7" s="128" t="s">
        <v>66</v>
      </c>
      <c r="E7" s="93">
        <v>2010</v>
      </c>
      <c r="F7" s="128" t="s">
        <v>66</v>
      </c>
      <c r="G7" s="128" t="s">
        <v>67</v>
      </c>
      <c r="H7" s="91"/>
      <c r="I7" s="16" t="s">
        <v>114</v>
      </c>
      <c r="J7" s="128" t="s">
        <v>66</v>
      </c>
      <c r="K7" s="93">
        <v>2010</v>
      </c>
      <c r="L7" s="128" t="s">
        <v>66</v>
      </c>
      <c r="M7" s="128" t="s">
        <v>67</v>
      </c>
    </row>
    <row r="8" spans="1:13">
      <c r="A8" s="14" t="s">
        <v>2</v>
      </c>
      <c r="B8" s="14"/>
      <c r="C8" s="103">
        <v>56834</v>
      </c>
      <c r="D8" s="23">
        <v>100</v>
      </c>
      <c r="E8" s="103">
        <v>45664</v>
      </c>
      <c r="F8" s="23">
        <v>100</v>
      </c>
      <c r="G8" s="88">
        <v>24.461282410651709</v>
      </c>
      <c r="H8" s="89"/>
      <c r="I8" s="103">
        <v>203044</v>
      </c>
      <c r="J8" s="23">
        <v>100</v>
      </c>
      <c r="K8" s="103">
        <v>169702</v>
      </c>
      <c r="L8" s="19">
        <v>100</v>
      </c>
      <c r="M8" s="20">
        <v>19.64738188117996</v>
      </c>
    </row>
    <row r="9" spans="1:13">
      <c r="A9" s="18" t="s">
        <v>12</v>
      </c>
      <c r="B9" s="14"/>
      <c r="C9" s="103">
        <v>32356</v>
      </c>
      <c r="D9" s="39">
        <v>56.9</v>
      </c>
      <c r="E9" s="103">
        <v>26200</v>
      </c>
      <c r="F9" s="39">
        <v>57.4</v>
      </c>
      <c r="G9" s="146">
        <v>23.496183206106871</v>
      </c>
      <c r="H9" s="89"/>
      <c r="I9" s="103">
        <v>118009</v>
      </c>
      <c r="J9" s="39">
        <v>58.1</v>
      </c>
      <c r="K9" s="103">
        <v>98732</v>
      </c>
      <c r="L9" s="21">
        <v>58.2</v>
      </c>
      <c r="M9" s="22">
        <v>19.524571567475601</v>
      </c>
    </row>
    <row r="10" spans="1:13">
      <c r="A10" s="18" t="s">
        <v>11</v>
      </c>
      <c r="B10" s="14"/>
      <c r="C10" s="147">
        <v>24478</v>
      </c>
      <c r="D10" s="39">
        <v>43.1</v>
      </c>
      <c r="E10" s="147">
        <v>19464</v>
      </c>
      <c r="F10" s="39">
        <v>42.6</v>
      </c>
      <c r="G10" s="146">
        <v>25.760378133990969</v>
      </c>
      <c r="H10" s="89"/>
      <c r="I10" s="147">
        <v>85035</v>
      </c>
      <c r="J10" s="39">
        <v>41.9</v>
      </c>
      <c r="K10" s="147">
        <v>70970</v>
      </c>
      <c r="L10" s="21">
        <v>41.8</v>
      </c>
      <c r="M10" s="22">
        <v>19.818233056220947</v>
      </c>
    </row>
    <row r="11" spans="1:13">
      <c r="A11" s="32" t="s">
        <v>6</v>
      </c>
      <c r="B11" s="32"/>
      <c r="C11" s="103">
        <v>2237</v>
      </c>
      <c r="D11" s="23">
        <v>3.9</v>
      </c>
      <c r="E11" s="103">
        <v>2055</v>
      </c>
      <c r="F11" s="23">
        <v>4.5</v>
      </c>
      <c r="G11" s="88">
        <v>8.8564476885644829</v>
      </c>
      <c r="H11" s="89"/>
      <c r="I11" s="103">
        <v>8249</v>
      </c>
      <c r="J11" s="23">
        <v>4.0999999999999996</v>
      </c>
      <c r="K11" s="103">
        <v>7766</v>
      </c>
      <c r="L11" s="19">
        <v>4.5999999999999996</v>
      </c>
      <c r="M11" s="20">
        <v>6.2194179757919077</v>
      </c>
    </row>
    <row r="12" spans="1:13">
      <c r="A12" s="52" t="s">
        <v>5</v>
      </c>
      <c r="B12" s="32"/>
      <c r="C12" s="131">
        <v>13357</v>
      </c>
      <c r="D12" s="39">
        <v>23.6</v>
      </c>
      <c r="E12" s="131">
        <v>10294</v>
      </c>
      <c r="F12" s="39">
        <v>22.5</v>
      </c>
      <c r="G12" s="146">
        <v>29.755197202253747</v>
      </c>
      <c r="H12" s="89"/>
      <c r="I12" s="131">
        <v>49882</v>
      </c>
      <c r="J12" s="39">
        <v>24.5</v>
      </c>
      <c r="K12" s="131">
        <v>40675</v>
      </c>
      <c r="L12" s="21">
        <v>24</v>
      </c>
      <c r="M12" s="22">
        <v>22.635525507068223</v>
      </c>
    </row>
    <row r="13" spans="1:13">
      <c r="A13" s="14" t="s">
        <v>4</v>
      </c>
      <c r="B13" s="14"/>
      <c r="C13" s="103">
        <v>15594</v>
      </c>
      <c r="D13" s="23">
        <v>27.5</v>
      </c>
      <c r="E13" s="131">
        <v>12349</v>
      </c>
      <c r="F13" s="23">
        <v>27</v>
      </c>
      <c r="G13" s="198">
        <v>26.277431370961214</v>
      </c>
      <c r="H13" s="89"/>
      <c r="I13" s="103">
        <v>58131</v>
      </c>
      <c r="J13" s="23">
        <v>28.599999999999998</v>
      </c>
      <c r="K13" s="131">
        <v>48441</v>
      </c>
      <c r="L13" s="19">
        <v>28.499999999999996</v>
      </c>
      <c r="M13" s="161">
        <v>20.003715860531358</v>
      </c>
    </row>
    <row r="14" spans="1:13">
      <c r="A14" s="57" t="s">
        <v>79</v>
      </c>
      <c r="B14" s="59"/>
      <c r="C14" s="147">
        <v>8884</v>
      </c>
      <c r="D14" s="38">
        <v>15.6</v>
      </c>
      <c r="E14" s="147">
        <v>7115</v>
      </c>
      <c r="F14" s="38">
        <v>15.6</v>
      </c>
      <c r="G14" s="198">
        <v>24.862965565706261</v>
      </c>
      <c r="H14" s="89"/>
      <c r="I14" s="147">
        <v>26904</v>
      </c>
      <c r="J14" s="38">
        <v>13.3</v>
      </c>
      <c r="K14" s="147">
        <v>22529</v>
      </c>
      <c r="L14" s="56">
        <v>13.3</v>
      </c>
      <c r="M14" s="161">
        <v>19.419414976252835</v>
      </c>
    </row>
    <row r="15" spans="1:13">
      <c r="A15" s="55" t="s">
        <v>113</v>
      </c>
      <c r="B15" s="59"/>
      <c r="C15" s="199">
        <v>-1369</v>
      </c>
      <c r="D15" s="200"/>
      <c r="E15" s="199">
        <v>248</v>
      </c>
      <c r="F15" s="200"/>
      <c r="G15" s="211" t="s">
        <v>25</v>
      </c>
      <c r="H15" s="212"/>
      <c r="I15" s="199">
        <v>-2830</v>
      </c>
      <c r="J15" s="213"/>
      <c r="K15" s="199">
        <v>-63</v>
      </c>
      <c r="L15" s="214"/>
      <c r="M15" s="223" t="s">
        <v>25</v>
      </c>
    </row>
    <row r="16" spans="1:13">
      <c r="A16" s="32" t="s">
        <v>10</v>
      </c>
      <c r="B16" s="32"/>
      <c r="C16" s="201">
        <v>-772</v>
      </c>
      <c r="D16" s="202"/>
      <c r="E16" s="201">
        <v>-993</v>
      </c>
      <c r="F16" s="203"/>
      <c r="G16" s="216">
        <v>-22.255790533736153</v>
      </c>
      <c r="H16" s="212"/>
      <c r="I16" s="201">
        <v>-2934</v>
      </c>
      <c r="J16" s="217"/>
      <c r="K16" s="201">
        <v>-3265</v>
      </c>
      <c r="L16" s="218"/>
      <c r="M16" s="219">
        <v>-10.137825421133229</v>
      </c>
    </row>
    <row r="17" spans="1:13">
      <c r="A17" s="52" t="s">
        <v>9</v>
      </c>
      <c r="B17" s="32"/>
      <c r="C17" s="199">
        <v>220</v>
      </c>
      <c r="D17" s="200"/>
      <c r="E17" s="199">
        <v>418</v>
      </c>
      <c r="F17" s="200"/>
      <c r="G17" s="211">
        <v>-47.368421052631582</v>
      </c>
      <c r="H17" s="183"/>
      <c r="I17" s="199">
        <v>999</v>
      </c>
      <c r="J17" s="213"/>
      <c r="K17" s="199">
        <v>1104</v>
      </c>
      <c r="L17" s="214"/>
      <c r="M17" s="223">
        <v>-9.5108695652173942</v>
      </c>
    </row>
    <row r="18" spans="1:13">
      <c r="A18" s="32" t="s">
        <v>8</v>
      </c>
      <c r="B18" s="32"/>
      <c r="C18" s="103">
        <v>-552</v>
      </c>
      <c r="D18" s="31"/>
      <c r="E18" s="103">
        <v>-575</v>
      </c>
      <c r="F18" s="31"/>
      <c r="G18" s="216">
        <v>-4.0000000000000036</v>
      </c>
      <c r="H18" s="212"/>
      <c r="I18" s="103">
        <v>-1935</v>
      </c>
      <c r="J18" s="220"/>
      <c r="K18" s="103">
        <v>-2161</v>
      </c>
      <c r="L18" s="221"/>
      <c r="M18" s="219">
        <v>-10.458121240166584</v>
      </c>
    </row>
    <row r="19" spans="1:13">
      <c r="A19" s="32" t="s">
        <v>7</v>
      </c>
      <c r="B19" s="32"/>
      <c r="C19" s="201">
        <v>246</v>
      </c>
      <c r="D19" s="203"/>
      <c r="E19" s="201">
        <v>-7</v>
      </c>
      <c r="F19" s="203"/>
      <c r="G19" s="216" t="s">
        <v>25</v>
      </c>
      <c r="H19" s="212"/>
      <c r="I19" s="201">
        <v>1165</v>
      </c>
      <c r="J19" s="222"/>
      <c r="K19" s="201">
        <v>-614</v>
      </c>
      <c r="L19" s="218"/>
      <c r="M19" s="219" t="s">
        <v>25</v>
      </c>
    </row>
    <row r="20" spans="1:13">
      <c r="A20" s="59" t="s">
        <v>85</v>
      </c>
      <c r="B20" s="59"/>
      <c r="C20" s="201">
        <v>57</v>
      </c>
      <c r="D20" s="203"/>
      <c r="E20" s="201">
        <v>122</v>
      </c>
      <c r="F20" s="203"/>
      <c r="G20" s="216">
        <v>-53.278688524590166</v>
      </c>
      <c r="H20" s="212"/>
      <c r="I20" s="201">
        <v>146</v>
      </c>
      <c r="J20" s="222"/>
      <c r="K20" s="201">
        <v>410</v>
      </c>
      <c r="L20" s="218"/>
      <c r="M20" s="219">
        <v>-64.390243902439025</v>
      </c>
    </row>
    <row r="21" spans="1:13" ht="18" customHeight="1">
      <c r="A21" s="18" t="s">
        <v>105</v>
      </c>
      <c r="B21" s="59"/>
      <c r="C21" s="199">
        <v>75</v>
      </c>
      <c r="D21" s="200"/>
      <c r="E21" s="199">
        <v>61</v>
      </c>
      <c r="F21" s="200"/>
      <c r="G21" s="211">
        <v>22.95081967213115</v>
      </c>
      <c r="H21" s="212"/>
      <c r="I21" s="199">
        <v>-159</v>
      </c>
      <c r="J21" s="213"/>
      <c r="K21" s="199">
        <v>212</v>
      </c>
      <c r="L21" s="214"/>
      <c r="M21" s="223" t="s">
        <v>25</v>
      </c>
    </row>
    <row r="22" spans="1:13">
      <c r="A22" s="57" t="s">
        <v>137</v>
      </c>
      <c r="B22" s="59"/>
      <c r="C22" s="147">
        <v>-174</v>
      </c>
      <c r="D22" s="204"/>
      <c r="E22" s="147">
        <v>-399</v>
      </c>
      <c r="F22" s="204"/>
      <c r="G22" s="224">
        <v>-56.390977443609025</v>
      </c>
      <c r="H22" s="212"/>
      <c r="I22" s="147">
        <v>-783</v>
      </c>
      <c r="J22" s="226"/>
      <c r="K22" s="147">
        <v>-2153</v>
      </c>
      <c r="L22" s="227"/>
      <c r="M22" s="228">
        <v>-63.632141198327915</v>
      </c>
    </row>
    <row r="23" spans="1:13" ht="18">
      <c r="A23" s="24" t="s">
        <v>103</v>
      </c>
      <c r="B23" s="14"/>
      <c r="C23" s="147">
        <v>2222</v>
      </c>
      <c r="D23" s="204"/>
      <c r="E23" s="284">
        <v>597</v>
      </c>
      <c r="F23" s="204"/>
      <c r="G23" s="224" t="s">
        <v>25</v>
      </c>
      <c r="H23" s="89"/>
      <c r="I23" s="147">
        <v>5080</v>
      </c>
      <c r="J23" s="204"/>
      <c r="K23" s="147">
        <v>3319</v>
      </c>
      <c r="L23" s="54"/>
      <c r="M23" s="228">
        <v>53.058150045194338</v>
      </c>
    </row>
    <row r="24" spans="1:13" ht="18" customHeight="1">
      <c r="A24" s="14" t="s">
        <v>93</v>
      </c>
      <c r="B24" s="14"/>
      <c r="C24" s="103">
        <v>9563</v>
      </c>
      <c r="D24" s="31"/>
      <c r="E24" s="103">
        <v>7561</v>
      </c>
      <c r="F24" s="31"/>
      <c r="G24" s="216">
        <v>26.477979103293215</v>
      </c>
      <c r="H24" s="183"/>
      <c r="I24" s="103">
        <v>28371</v>
      </c>
      <c r="J24" s="220"/>
      <c r="K24" s="103">
        <v>23632</v>
      </c>
      <c r="L24" s="221"/>
      <c r="M24" s="219">
        <v>20.053317535545023</v>
      </c>
    </row>
    <row r="25" spans="1:13">
      <c r="A25" s="14" t="s">
        <v>78</v>
      </c>
      <c r="B25" s="14"/>
      <c r="C25" s="103">
        <v>2452</v>
      </c>
      <c r="D25" s="314"/>
      <c r="E25" s="103">
        <v>1058</v>
      </c>
      <c r="F25" s="203"/>
      <c r="G25" s="216" t="s">
        <v>25</v>
      </c>
      <c r="H25" s="183"/>
      <c r="I25" s="103">
        <v>7687</v>
      </c>
      <c r="J25" s="314"/>
      <c r="K25" s="103">
        <v>5671</v>
      </c>
      <c r="L25" s="218"/>
      <c r="M25" s="219">
        <v>35.549285840239818</v>
      </c>
    </row>
    <row r="26" spans="1:13">
      <c r="A26" s="24" t="s">
        <v>94</v>
      </c>
      <c r="B26" s="14"/>
      <c r="C26" s="147">
        <v>7111</v>
      </c>
      <c r="D26" s="204"/>
      <c r="E26" s="147">
        <v>6503</v>
      </c>
      <c r="F26" s="204"/>
      <c r="G26" s="198">
        <v>9.3495309856989053</v>
      </c>
      <c r="H26" s="89"/>
      <c r="I26" s="147">
        <v>20684</v>
      </c>
      <c r="J26" s="204"/>
      <c r="K26" s="147">
        <v>17961</v>
      </c>
      <c r="L26" s="54"/>
      <c r="M26" s="161">
        <v>15.160625800345183</v>
      </c>
    </row>
    <row r="27" spans="1:13" ht="18" customHeight="1">
      <c r="A27" s="324" t="s">
        <v>104</v>
      </c>
      <c r="B27" s="324"/>
      <c r="C27" s="292">
        <v>0</v>
      </c>
      <c r="D27" s="337"/>
      <c r="E27" s="296">
        <v>0</v>
      </c>
      <c r="F27" s="337"/>
      <c r="G27" s="258">
        <v>0</v>
      </c>
      <c r="H27" s="263"/>
      <c r="I27" s="292">
        <v>0</v>
      </c>
      <c r="J27" s="337"/>
      <c r="K27" s="296">
        <v>26623</v>
      </c>
      <c r="L27" s="338"/>
      <c r="M27" s="258" t="s">
        <v>25</v>
      </c>
    </row>
    <row r="28" spans="1:13" ht="18">
      <c r="A28" s="14" t="s">
        <v>121</v>
      </c>
      <c r="B28" s="14"/>
      <c r="C28" s="292">
        <v>0</v>
      </c>
      <c r="D28" s="31"/>
      <c r="E28" s="103">
        <v>0</v>
      </c>
      <c r="F28" s="31"/>
      <c r="G28" s="258">
        <v>0</v>
      </c>
      <c r="H28" s="89"/>
      <c r="I28" s="103">
        <v>0</v>
      </c>
      <c r="J28" s="31"/>
      <c r="K28" s="103">
        <v>706</v>
      </c>
      <c r="L28" s="50"/>
      <c r="M28" s="258" t="s">
        <v>25</v>
      </c>
    </row>
    <row r="29" spans="1:13">
      <c r="A29" s="24" t="s">
        <v>26</v>
      </c>
      <c r="B29" s="14"/>
      <c r="C29" s="147">
        <v>7111</v>
      </c>
      <c r="D29" s="204"/>
      <c r="E29" s="147">
        <v>6503</v>
      </c>
      <c r="F29" s="204"/>
      <c r="G29" s="198">
        <v>9.3495309856989053</v>
      </c>
      <c r="H29" s="89"/>
      <c r="I29" s="147">
        <v>20684</v>
      </c>
      <c r="J29" s="204"/>
      <c r="K29" s="147">
        <v>45290</v>
      </c>
      <c r="L29" s="54"/>
      <c r="M29" s="198">
        <v>-54.329874144402737</v>
      </c>
    </row>
    <row r="30" spans="1:13">
      <c r="A30" s="14" t="s">
        <v>91</v>
      </c>
      <c r="B30" s="14"/>
      <c r="C30" s="103">
        <v>5367</v>
      </c>
      <c r="D30" s="31"/>
      <c r="E30" s="103">
        <v>4939</v>
      </c>
      <c r="F30" s="31"/>
      <c r="G30" s="88">
        <v>8.6657218060335985</v>
      </c>
      <c r="H30" s="89"/>
      <c r="I30" s="103">
        <v>15133</v>
      </c>
      <c r="J30" s="31"/>
      <c r="K30" s="103">
        <v>40251</v>
      </c>
      <c r="L30" s="50"/>
      <c r="M30" s="20">
        <v>-62.40341854860749</v>
      </c>
    </row>
    <row r="31" spans="1:13">
      <c r="A31" s="18" t="s">
        <v>92</v>
      </c>
      <c r="B31" s="14"/>
      <c r="C31" s="131">
        <v>1744</v>
      </c>
      <c r="D31" s="205"/>
      <c r="E31" s="131">
        <v>1564</v>
      </c>
      <c r="F31" s="205"/>
      <c r="G31" s="146">
        <v>11.508951406649626</v>
      </c>
      <c r="H31" s="89"/>
      <c r="I31" s="131">
        <v>5551</v>
      </c>
      <c r="J31" s="205"/>
      <c r="K31" s="131">
        <v>5039</v>
      </c>
      <c r="L31" s="53"/>
      <c r="M31" s="22">
        <v>10.160746179797586</v>
      </c>
    </row>
    <row r="32" spans="1:13">
      <c r="A32" s="14"/>
      <c r="B32" s="14"/>
      <c r="C32" s="340"/>
      <c r="D32" s="50"/>
      <c r="E32" s="100"/>
      <c r="F32" s="50"/>
      <c r="G32" s="19"/>
      <c r="H32" s="104"/>
      <c r="I32" s="340"/>
      <c r="J32" s="50"/>
      <c r="K32" s="100"/>
      <c r="L32" s="50"/>
      <c r="M32" s="19"/>
    </row>
    <row r="33" spans="1:13" ht="18">
      <c r="A33" s="132" t="s">
        <v>148</v>
      </c>
      <c r="B33" s="14"/>
      <c r="C33" s="100"/>
      <c r="D33" s="50"/>
      <c r="E33" s="100"/>
      <c r="F33" s="50"/>
      <c r="G33" s="19"/>
      <c r="H33" s="104"/>
      <c r="I33" s="100"/>
      <c r="J33" s="50"/>
      <c r="K33" s="100"/>
      <c r="L33" s="50"/>
      <c r="M33" s="19"/>
    </row>
    <row r="34" spans="1:13" ht="16.5">
      <c r="A34" s="349" t="s">
        <v>138</v>
      </c>
      <c r="C34" s="113"/>
      <c r="D34" s="90"/>
      <c r="E34" s="113"/>
      <c r="F34" s="50"/>
      <c r="G34" s="14"/>
      <c r="H34" s="14"/>
      <c r="I34" s="113"/>
      <c r="J34" s="60"/>
      <c r="K34" s="113"/>
      <c r="L34" s="50"/>
      <c r="M34" s="14"/>
    </row>
    <row r="35" spans="1:13">
      <c r="C35" s="141"/>
      <c r="D35" s="157"/>
      <c r="E35" s="141"/>
      <c r="F35" s="157"/>
      <c r="G35" s="1"/>
      <c r="H35" s="1"/>
      <c r="I35" s="141"/>
      <c r="J35" s="158"/>
      <c r="K35" s="141"/>
      <c r="L35" s="158"/>
      <c r="M35" s="1"/>
    </row>
    <row r="36" spans="1:13">
      <c r="A36" s="94" t="s">
        <v>46</v>
      </c>
      <c r="B36" s="95"/>
      <c r="C36" s="110"/>
      <c r="D36" s="110"/>
      <c r="E36" s="110"/>
      <c r="F36" s="110"/>
      <c r="G36" s="129"/>
      <c r="H36" s="91"/>
      <c r="I36" s="110"/>
      <c r="J36" s="110"/>
      <c r="K36" s="110"/>
      <c r="L36" s="110"/>
      <c r="M36" s="129"/>
    </row>
    <row r="37" spans="1:13" ht="15.75" customHeight="1">
      <c r="A37" s="59" t="s">
        <v>79</v>
      </c>
      <c r="B37" s="59"/>
      <c r="C37" s="103">
        <v>8884</v>
      </c>
      <c r="D37" s="127">
        <v>15.6</v>
      </c>
      <c r="E37" s="103">
        <v>7115</v>
      </c>
      <c r="F37" s="127">
        <v>15.6</v>
      </c>
      <c r="G37" s="88">
        <v>24.862965565706261</v>
      </c>
      <c r="H37" s="108"/>
      <c r="I37" s="103">
        <v>26904</v>
      </c>
      <c r="J37" s="127">
        <v>13.3</v>
      </c>
      <c r="K37" s="103">
        <v>22529</v>
      </c>
      <c r="L37" s="127">
        <v>13.3</v>
      </c>
      <c r="M37" s="20">
        <v>19.419414976252835</v>
      </c>
    </row>
    <row r="38" spans="1:13" ht="15.75" customHeight="1">
      <c r="A38" s="17" t="s">
        <v>3</v>
      </c>
      <c r="C38" s="103">
        <v>1261</v>
      </c>
      <c r="D38" s="127">
        <v>2.2000000000000002</v>
      </c>
      <c r="E38" s="103">
        <v>1058</v>
      </c>
      <c r="F38" s="127">
        <v>2.2999999999999998</v>
      </c>
      <c r="G38" s="88">
        <v>19.187145557655949</v>
      </c>
      <c r="H38" s="89"/>
      <c r="I38" s="103">
        <v>4604</v>
      </c>
      <c r="J38" s="127">
        <v>2.2999999999999998</v>
      </c>
      <c r="K38" s="103">
        <v>3827</v>
      </c>
      <c r="L38" s="127">
        <v>2.2999999999999998</v>
      </c>
      <c r="M38" s="88">
        <v>20.303109485236483</v>
      </c>
    </row>
    <row r="39" spans="1:13" ht="15.75" customHeight="1">
      <c r="A39" s="51" t="s">
        <v>40</v>
      </c>
      <c r="B39" s="14"/>
      <c r="C39" s="103">
        <v>627</v>
      </c>
      <c r="D39" s="127">
        <v>1.2000000000000002</v>
      </c>
      <c r="E39" s="144">
        <v>553</v>
      </c>
      <c r="F39" s="127">
        <v>1.200000000000002</v>
      </c>
      <c r="G39" s="88">
        <v>13.381555153707048</v>
      </c>
      <c r="H39" s="89"/>
      <c r="I39" s="103">
        <v>2450</v>
      </c>
      <c r="J39" s="127">
        <v>1.0999999999999988</v>
      </c>
      <c r="K39" s="103">
        <v>2061</v>
      </c>
      <c r="L39" s="127">
        <v>1.1999999999999988</v>
      </c>
      <c r="M39" s="88">
        <v>18.874332848131981</v>
      </c>
    </row>
    <row r="40" spans="1:13" ht="15.75" customHeight="1">
      <c r="A40" s="30" t="s">
        <v>37</v>
      </c>
      <c r="B40" s="14"/>
      <c r="C40" s="150">
        <v>10772</v>
      </c>
      <c r="D40" s="114">
        <v>19</v>
      </c>
      <c r="E40" s="150">
        <v>8726</v>
      </c>
      <c r="F40" s="114">
        <v>19.100000000000001</v>
      </c>
      <c r="G40" s="145">
        <v>23.447169378867748</v>
      </c>
      <c r="H40" s="108"/>
      <c r="I40" s="150">
        <v>33958</v>
      </c>
      <c r="J40" s="114">
        <v>16.7</v>
      </c>
      <c r="K40" s="150">
        <v>28417</v>
      </c>
      <c r="L40" s="114">
        <v>16.7</v>
      </c>
      <c r="M40" s="120">
        <v>19.498891508604</v>
      </c>
    </row>
    <row r="41" spans="1:13" ht="15.75" customHeight="1">
      <c r="A41" s="37" t="s">
        <v>27</v>
      </c>
      <c r="C41" s="269">
        <v>5239</v>
      </c>
      <c r="D41" s="230"/>
      <c r="E41" s="269">
        <v>3771</v>
      </c>
      <c r="F41" s="230"/>
      <c r="G41" s="223">
        <v>38.92866613630337</v>
      </c>
      <c r="H41" s="231"/>
      <c r="I41" s="269">
        <v>12515</v>
      </c>
      <c r="J41" s="230"/>
      <c r="K41" s="269">
        <v>11171</v>
      </c>
      <c r="L41" s="37"/>
      <c r="M41" s="22">
        <v>12.031152090233643</v>
      </c>
    </row>
    <row r="42" spans="1:13" ht="19.5" customHeight="1">
      <c r="C42" s="311"/>
      <c r="D42" s="299"/>
      <c r="E42" s="298"/>
      <c r="F42" s="300"/>
      <c r="G42" s="301"/>
      <c r="H42" s="301"/>
      <c r="I42" s="313"/>
      <c r="J42" s="302"/>
      <c r="K42" s="303"/>
      <c r="L42" s="303"/>
    </row>
    <row r="43" spans="1:13" ht="19.5" customHeight="1">
      <c r="C43" s="312"/>
      <c r="D43" s="303"/>
      <c r="E43" s="304"/>
      <c r="F43" s="300"/>
      <c r="G43" s="304"/>
      <c r="H43" s="305"/>
      <c r="I43" s="312"/>
      <c r="J43" s="302"/>
      <c r="K43" s="303"/>
      <c r="L43" s="303"/>
    </row>
    <row r="44" spans="1:13" ht="19.5" customHeight="1">
      <c r="A44" s="94" t="s">
        <v>69</v>
      </c>
      <c r="B44" s="95"/>
      <c r="C44" s="174">
        <v>2011</v>
      </c>
      <c r="D44" s="28"/>
      <c r="E44" s="174">
        <v>2010</v>
      </c>
      <c r="F44" s="28"/>
      <c r="G44" s="93" t="s">
        <v>33</v>
      </c>
      <c r="H44" s="42"/>
    </row>
    <row r="45" spans="1:13" ht="19.5" customHeight="1">
      <c r="A45" s="51" t="s">
        <v>140</v>
      </c>
      <c r="B45" s="14"/>
      <c r="C45" s="151">
        <v>1.5264561221848305</v>
      </c>
      <c r="E45" s="151">
        <v>1.6863284834185346</v>
      </c>
      <c r="G45" s="152">
        <v>-0.15987236123370407</v>
      </c>
      <c r="H45" s="112"/>
    </row>
    <row r="46" spans="1:13" ht="19.5" customHeight="1">
      <c r="A46" s="51" t="s">
        <v>141</v>
      </c>
      <c r="B46" s="14"/>
      <c r="C46" s="153">
        <v>19.514492753623188</v>
      </c>
      <c r="E46" s="339">
        <v>15.175652173913043</v>
      </c>
      <c r="G46" s="152">
        <v>4.3388405797101441</v>
      </c>
      <c r="H46" s="112"/>
    </row>
    <row r="47" spans="1:13" ht="19.5" customHeight="1">
      <c r="A47" s="51" t="s">
        <v>142</v>
      </c>
      <c r="B47" s="14"/>
      <c r="C47" s="154">
        <v>0.43738292328139228</v>
      </c>
      <c r="E47" s="154">
        <v>0.4611699659506055</v>
      </c>
      <c r="G47" s="152">
        <v>-2.3787042669213221E-2</v>
      </c>
      <c r="H47" s="112"/>
    </row>
    <row r="48" spans="1:13" ht="19.5" customHeight="1">
      <c r="A48" s="18" t="s">
        <v>143</v>
      </c>
      <c r="B48" s="14"/>
      <c r="C48" s="155">
        <v>0.13423088457049673</v>
      </c>
      <c r="D48" s="37"/>
      <c r="E48" s="155">
        <v>0.14217675714039824</v>
      </c>
      <c r="F48" s="37"/>
      <c r="G48" s="156">
        <v>-0.79458725699015076</v>
      </c>
      <c r="H48" s="112"/>
    </row>
    <row r="49" spans="1:13" ht="19.5" customHeight="1">
      <c r="A49" s="132" t="s">
        <v>101</v>
      </c>
      <c r="B49" s="14"/>
      <c r="C49" s="282"/>
      <c r="D49" s="17"/>
      <c r="E49" s="282"/>
      <c r="F49" s="17"/>
      <c r="G49" s="61"/>
      <c r="H49" s="112"/>
    </row>
    <row r="50" spans="1:13" ht="19.5" customHeight="1">
      <c r="A50" s="319" t="s">
        <v>118</v>
      </c>
      <c r="B50" s="320"/>
      <c r="C50" s="295"/>
      <c r="D50" s="321"/>
      <c r="E50" s="321"/>
      <c r="F50" s="321"/>
      <c r="G50" s="261"/>
      <c r="H50" s="261"/>
      <c r="I50" s="322"/>
      <c r="J50" s="322"/>
      <c r="K50" s="323"/>
      <c r="L50" s="323"/>
      <c r="M50" s="322"/>
    </row>
    <row r="51" spans="1:13" ht="17.45" customHeight="1">
      <c r="A51" s="353" t="s">
        <v>116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</row>
    <row r="52" spans="1:13" ht="19.5" customHeight="1">
      <c r="A52" s="283" t="s">
        <v>122</v>
      </c>
      <c r="B52" s="99"/>
      <c r="C52" s="64"/>
      <c r="D52" s="64"/>
      <c r="E52" s="64"/>
      <c r="F52" s="64"/>
      <c r="G52" s="64"/>
      <c r="H52" s="65"/>
      <c r="I52" s="65"/>
      <c r="J52" s="65"/>
      <c r="K52" s="64"/>
      <c r="L52" s="64"/>
      <c r="M52" s="65"/>
    </row>
    <row r="53" spans="1:13" ht="19.5" customHeight="1">
      <c r="A53" s="132" t="s">
        <v>144</v>
      </c>
      <c r="B53" s="99"/>
    </row>
    <row r="54" spans="1:13" ht="19.5" customHeight="1">
      <c r="A54" s="132" t="s">
        <v>145</v>
      </c>
    </row>
    <row r="55" spans="1:13" ht="18.75" customHeight="1">
      <c r="A55" s="132" t="s">
        <v>146</v>
      </c>
    </row>
    <row r="56" spans="1:13" ht="18">
      <c r="A56" s="132" t="s">
        <v>147</v>
      </c>
    </row>
    <row r="57" spans="1:13" ht="16.5">
      <c r="A57" s="142" t="s">
        <v>71</v>
      </c>
    </row>
  </sheetData>
  <mergeCells count="7">
    <mergeCell ref="A51:M51"/>
    <mergeCell ref="C6:G6"/>
    <mergeCell ref="A1:M1"/>
    <mergeCell ref="A2:M2"/>
    <mergeCell ref="A3:M3"/>
    <mergeCell ref="I6:M6"/>
    <mergeCell ref="A4:M4"/>
  </mergeCells>
  <phoneticPr fontId="0" type="noConversion"/>
  <printOptions horizontalCentered="1"/>
  <pageMargins left="0.43307086614173229" right="0.31496062992125984" top="0.78740157480314965" bottom="0.23622047244094491" header="0" footer="0"/>
  <pageSetup scale="51" orientation="portrait" horizontalDpi="300" verticalDpi="300" r:id="rId1"/>
  <headerFooter alignWithMargins="0"/>
  <drawing r:id="rId2"/>
  <legacyDrawing r:id="rId3"/>
  <oleObjects>
    <oleObject progId="Word.Picture.8" shapeId="31745" r:id="rId4"/>
    <oleObject progId="Word.Picture.8" shapeId="31749" r:id="rId5"/>
    <oleObject progId="Word.Picture.8" shapeId="31752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J54"/>
  <sheetViews>
    <sheetView showGridLines="0" view="pageBreakPreview" zoomScale="85" zoomScaleNormal="70" zoomScaleSheetLayoutView="85" workbookViewId="0">
      <selection sqref="A1:J1"/>
    </sheetView>
  </sheetViews>
  <sheetFormatPr defaultColWidth="9.85546875" defaultRowHeight="15.75"/>
  <cols>
    <col min="1" max="1" width="32.85546875" style="6" customWidth="1"/>
    <col min="2" max="2" width="17" style="6" customWidth="1"/>
    <col min="3" max="3" width="18" style="6" customWidth="1"/>
    <col min="4" max="4" width="14.140625" style="6" customWidth="1"/>
    <col min="5" max="5" width="11.5703125" style="6" bestFit="1" customWidth="1"/>
    <col min="6" max="6" width="1.140625" style="6" customWidth="1"/>
    <col min="7" max="7" width="14.42578125" style="6" customWidth="1"/>
    <col min="8" max="8" width="14.5703125" style="6" customWidth="1"/>
    <col min="9" max="9" width="14.42578125" style="117" customWidth="1"/>
    <col min="10" max="10" width="9.7109375" style="6" customWidth="1"/>
    <col min="11" max="16384" width="9.85546875" style="6"/>
  </cols>
  <sheetData>
    <row r="1" spans="1:10" ht="18">
      <c r="A1" s="355" t="s">
        <v>1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 ht="18.75" customHeight="1">
      <c r="A2" s="356" t="s">
        <v>63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0" ht="21" customHeight="1">
      <c r="A3" s="357" t="s">
        <v>50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8">
      <c r="A4" s="357" t="s">
        <v>131</v>
      </c>
      <c r="B4" s="364"/>
      <c r="C4" s="364"/>
      <c r="D4" s="364"/>
      <c r="E4" s="364"/>
      <c r="F4" s="364"/>
      <c r="G4" s="364"/>
      <c r="H4" s="364"/>
      <c r="I4" s="364"/>
      <c r="J4" s="364"/>
    </row>
    <row r="6" spans="1:10">
      <c r="A6" s="41"/>
      <c r="B6" s="41"/>
      <c r="C6" s="41"/>
      <c r="D6" s="41"/>
      <c r="E6" s="46"/>
      <c r="F6" s="46"/>
      <c r="G6" s="46"/>
      <c r="H6" s="96"/>
    </row>
    <row r="7" spans="1:10">
      <c r="E7" s="17"/>
      <c r="F7" s="17"/>
      <c r="G7" s="17"/>
      <c r="H7" s="17"/>
      <c r="J7" s="116"/>
    </row>
    <row r="8" spans="1:10">
      <c r="A8" s="94" t="s">
        <v>13</v>
      </c>
      <c r="B8" s="94"/>
      <c r="C8" s="37"/>
      <c r="D8" s="37"/>
      <c r="E8" s="2" t="s">
        <v>139</v>
      </c>
      <c r="F8" s="2"/>
      <c r="G8" s="2">
        <v>2010</v>
      </c>
      <c r="H8" s="110" t="s">
        <v>67</v>
      </c>
    </row>
    <row r="9" spans="1:10">
      <c r="A9" s="51" t="s">
        <v>81</v>
      </c>
      <c r="B9" s="51"/>
      <c r="E9" s="235">
        <v>27658</v>
      </c>
      <c r="F9" s="100"/>
      <c r="G9" s="105">
        <v>27163</v>
      </c>
      <c r="H9" s="163">
        <v>1.8223318484703377</v>
      </c>
    </row>
    <row r="10" spans="1:10">
      <c r="A10" s="51" t="s">
        <v>14</v>
      </c>
      <c r="B10" s="51"/>
      <c r="E10" s="235">
        <v>10499</v>
      </c>
      <c r="F10" s="100"/>
      <c r="G10" s="105">
        <v>7702</v>
      </c>
      <c r="H10" s="163">
        <v>36.315242794079452</v>
      </c>
      <c r="J10" s="49"/>
    </row>
    <row r="11" spans="1:10">
      <c r="A11" s="51" t="s">
        <v>15</v>
      </c>
      <c r="B11" s="51"/>
      <c r="E11" s="235">
        <v>14385</v>
      </c>
      <c r="F11" s="100"/>
      <c r="G11" s="347">
        <v>11314</v>
      </c>
      <c r="H11" s="163">
        <v>27.143362206116308</v>
      </c>
      <c r="J11" s="49"/>
    </row>
    <row r="12" spans="1:10">
      <c r="A12" s="18" t="s">
        <v>88</v>
      </c>
      <c r="B12" s="18"/>
      <c r="C12" s="37"/>
      <c r="D12" s="37"/>
      <c r="E12" s="102">
        <v>6425</v>
      </c>
      <c r="F12" s="102"/>
      <c r="G12" s="348">
        <v>5281</v>
      </c>
      <c r="H12" s="22">
        <v>21.662563908350684</v>
      </c>
      <c r="J12" s="49"/>
    </row>
    <row r="13" spans="1:10">
      <c r="A13" s="51" t="s">
        <v>41</v>
      </c>
      <c r="B13" s="51"/>
      <c r="E13" s="235">
        <v>58967</v>
      </c>
      <c r="F13" s="100"/>
      <c r="G13" s="105">
        <v>51460</v>
      </c>
      <c r="H13" s="163">
        <v>14.588029537504866</v>
      </c>
    </row>
    <row r="14" spans="1:10">
      <c r="A14" s="51" t="s">
        <v>95</v>
      </c>
      <c r="B14" s="51"/>
      <c r="E14" s="235">
        <v>78972</v>
      </c>
      <c r="F14" s="100"/>
      <c r="G14" s="105">
        <v>68793</v>
      </c>
      <c r="H14" s="163">
        <v>14.79656360385504</v>
      </c>
    </row>
    <row r="15" spans="1:10">
      <c r="A15" s="51" t="s">
        <v>16</v>
      </c>
      <c r="B15" s="51"/>
      <c r="E15" s="235">
        <v>53402</v>
      </c>
      <c r="F15" s="100"/>
      <c r="G15" s="105">
        <v>41911</v>
      </c>
      <c r="H15" s="163">
        <v>27.417623058385622</v>
      </c>
    </row>
    <row r="16" spans="1:10" ht="18.75">
      <c r="A16" s="51" t="s">
        <v>51</v>
      </c>
      <c r="B16" s="51"/>
      <c r="E16" s="235">
        <v>71608</v>
      </c>
      <c r="F16" s="100"/>
      <c r="G16" s="105">
        <v>52340</v>
      </c>
      <c r="H16" s="163">
        <v>36.813144822315635</v>
      </c>
      <c r="J16" s="49"/>
    </row>
    <row r="17" spans="1:10">
      <c r="A17" s="6" t="s">
        <v>47</v>
      </c>
      <c r="E17" s="268">
        <v>11755</v>
      </c>
      <c r="F17" s="103"/>
      <c r="G17" s="106">
        <v>9074</v>
      </c>
      <c r="H17" s="163">
        <v>29.545955477187569</v>
      </c>
      <c r="J17" s="49"/>
    </row>
    <row r="18" spans="1:10">
      <c r="A18" s="24" t="s">
        <v>80</v>
      </c>
      <c r="B18" s="28"/>
      <c r="C18" s="28"/>
      <c r="D18" s="28"/>
      <c r="E18" s="225">
        <v>274704</v>
      </c>
      <c r="F18" s="147"/>
      <c r="G18" s="147">
        <v>223578</v>
      </c>
      <c r="H18" s="161">
        <v>22.867187290341629</v>
      </c>
    </row>
    <row r="19" spans="1:10">
      <c r="E19" s="238"/>
      <c r="F19" s="107"/>
      <c r="G19" s="107"/>
      <c r="J19" s="49"/>
    </row>
    <row r="20" spans="1:10">
      <c r="A20" s="94" t="s">
        <v>17</v>
      </c>
      <c r="B20" s="94"/>
      <c r="C20" s="37"/>
      <c r="D20" s="37"/>
      <c r="E20" s="239"/>
      <c r="F20" s="58"/>
      <c r="G20" s="58"/>
      <c r="H20" s="21"/>
      <c r="J20" s="49"/>
    </row>
    <row r="21" spans="1:10">
      <c r="A21" s="51" t="s">
        <v>75</v>
      </c>
      <c r="B21" s="51"/>
      <c r="E21" s="235">
        <v>638.12199999999996</v>
      </c>
      <c r="F21" s="100"/>
      <c r="G21" s="105">
        <v>1578.326</v>
      </c>
      <c r="H21" s="163">
        <v>-59.569695994363656</v>
      </c>
      <c r="J21" s="49"/>
    </row>
    <row r="22" spans="1:10">
      <c r="A22" s="51" t="s">
        <v>18</v>
      </c>
      <c r="B22" s="51"/>
      <c r="E22" s="235">
        <v>4934.7759999999998</v>
      </c>
      <c r="F22" s="100"/>
      <c r="G22" s="105">
        <v>1724.6669999999999</v>
      </c>
      <c r="H22" s="163" t="s">
        <v>25</v>
      </c>
    </row>
    <row r="23" spans="1:10">
      <c r="A23" s="51" t="s">
        <v>19</v>
      </c>
      <c r="B23" s="51"/>
      <c r="E23" s="235">
        <v>216</v>
      </c>
      <c r="F23" s="100"/>
      <c r="G23" s="105">
        <v>165</v>
      </c>
      <c r="H23" s="163">
        <v>30.909090909090907</v>
      </c>
    </row>
    <row r="24" spans="1:10">
      <c r="A24" s="18" t="s">
        <v>20</v>
      </c>
      <c r="B24" s="18"/>
      <c r="C24" s="37"/>
      <c r="D24" s="37"/>
      <c r="E24" s="236">
        <v>32841.101999999999</v>
      </c>
      <c r="F24" s="102"/>
      <c r="G24" s="236">
        <v>27048.007000000001</v>
      </c>
      <c r="H24" s="22">
        <v>21.417825720024396</v>
      </c>
      <c r="J24" s="49"/>
    </row>
    <row r="25" spans="1:10">
      <c r="A25" s="51" t="s">
        <v>42</v>
      </c>
      <c r="B25" s="51"/>
      <c r="E25" s="235">
        <v>38630</v>
      </c>
      <c r="F25" s="100"/>
      <c r="G25" s="105">
        <v>30516</v>
      </c>
      <c r="H25" s="163">
        <v>26.589330187442648</v>
      </c>
    </row>
    <row r="26" spans="1:10" ht="18.75">
      <c r="A26" s="51" t="s">
        <v>84</v>
      </c>
      <c r="B26" s="51"/>
      <c r="E26" s="105">
        <v>23193.831837999998</v>
      </c>
      <c r="F26" s="100"/>
      <c r="G26" s="105">
        <v>21510.141272009972</v>
      </c>
      <c r="H26" s="163">
        <v>7.8274268155594351</v>
      </c>
    </row>
    <row r="27" spans="1:10" s="17" customFormat="1">
      <c r="A27" s="14" t="s">
        <v>74</v>
      </c>
      <c r="B27" s="14"/>
      <c r="E27" s="194">
        <v>2258</v>
      </c>
      <c r="F27" s="100"/>
      <c r="G27" s="103">
        <v>1883</v>
      </c>
      <c r="H27" s="20">
        <v>19.915029208709512</v>
      </c>
      <c r="I27" s="117"/>
    </row>
    <row r="28" spans="1:10" s="17" customFormat="1">
      <c r="A28" s="18" t="s">
        <v>73</v>
      </c>
      <c r="B28" s="18"/>
      <c r="C28" s="37"/>
      <c r="D28" s="37"/>
      <c r="E28" s="233">
        <v>19508.168162000002</v>
      </c>
      <c r="F28" s="102"/>
      <c r="G28" s="131">
        <v>16655.858727990024</v>
      </c>
      <c r="H28" s="22">
        <v>17.124961736236965</v>
      </c>
      <c r="I28" s="117"/>
      <c r="J28" s="49"/>
    </row>
    <row r="29" spans="1:10">
      <c r="A29" s="14" t="s">
        <v>43</v>
      </c>
      <c r="B29" s="14"/>
      <c r="E29" s="240">
        <v>83590</v>
      </c>
      <c r="F29" s="100"/>
      <c r="G29" s="100">
        <v>70565</v>
      </c>
      <c r="H29" s="20">
        <v>18.458159144051578</v>
      </c>
    </row>
    <row r="30" spans="1:10">
      <c r="A30" s="18" t="s">
        <v>44</v>
      </c>
      <c r="B30" s="18"/>
      <c r="E30" s="236">
        <v>191114</v>
      </c>
      <c r="F30" s="100"/>
      <c r="G30" s="102">
        <v>153013</v>
      </c>
      <c r="H30" s="22">
        <v>24.90049865044146</v>
      </c>
      <c r="J30" s="49"/>
    </row>
    <row r="31" spans="1:10">
      <c r="A31" s="18" t="s">
        <v>21</v>
      </c>
      <c r="B31" s="18"/>
      <c r="C31" s="28"/>
      <c r="D31" s="28"/>
      <c r="E31" s="236">
        <v>274704</v>
      </c>
      <c r="F31" s="101"/>
      <c r="G31" s="102">
        <v>223578</v>
      </c>
      <c r="H31" s="22">
        <v>22.867187290341629</v>
      </c>
    </row>
    <row r="32" spans="1:10" ht="19.5" customHeight="1">
      <c r="A32" s="350" t="s">
        <v>149</v>
      </c>
      <c r="B32" s="14"/>
      <c r="C32" s="17"/>
      <c r="D32" s="17"/>
      <c r="E32" s="240"/>
      <c r="F32" s="100"/>
      <c r="G32" s="100"/>
      <c r="H32" s="20"/>
    </row>
    <row r="33" spans="1:10" ht="6.75" customHeight="1">
      <c r="A33" s="350"/>
      <c r="B33" s="14"/>
      <c r="C33" s="65"/>
      <c r="D33" s="65"/>
      <c r="E33" s="241"/>
      <c r="F33" s="241"/>
      <c r="G33" s="241"/>
      <c r="H33" s="104"/>
    </row>
    <row r="34" spans="1:10" ht="18">
      <c r="A34" s="351" t="s">
        <v>150</v>
      </c>
      <c r="B34" s="14"/>
      <c r="C34" s="65"/>
      <c r="D34" s="65"/>
      <c r="E34" s="148"/>
      <c r="F34" s="241"/>
      <c r="G34" s="148"/>
      <c r="H34" s="104"/>
    </row>
    <row r="35" spans="1:10" ht="18">
      <c r="A35" s="352" t="s">
        <v>151</v>
      </c>
      <c r="B35" s="14"/>
      <c r="C35" s="65"/>
      <c r="D35" s="65"/>
      <c r="E35" s="148"/>
      <c r="F35" s="241"/>
      <c r="G35" s="241"/>
      <c r="H35" s="104"/>
    </row>
    <row r="36" spans="1:10">
      <c r="B36" s="14"/>
      <c r="C36" s="17"/>
      <c r="D36" s="17"/>
      <c r="E36" s="241"/>
      <c r="F36" s="100"/>
      <c r="G36" s="100"/>
      <c r="H36" s="104"/>
    </row>
    <row r="37" spans="1:10" ht="15.75" customHeight="1">
      <c r="A37" s="143"/>
      <c r="D37" s="127"/>
      <c r="E37" s="107"/>
      <c r="F37" s="107"/>
      <c r="G37" s="106"/>
      <c r="H37" s="8"/>
      <c r="I37" s="248"/>
      <c r="J37" s="10"/>
    </row>
    <row r="38" spans="1:10" ht="15.75" customHeight="1">
      <c r="B38" s="361" t="s">
        <v>132</v>
      </c>
      <c r="C38" s="361"/>
      <c r="E38" s="341"/>
      <c r="F38" s="48"/>
      <c r="G38" s="164"/>
      <c r="H38" s="165"/>
      <c r="I38" s="249"/>
      <c r="J38" s="42"/>
    </row>
    <row r="39" spans="1:10" ht="17.25">
      <c r="A39" s="95" t="s">
        <v>125</v>
      </c>
      <c r="B39" s="345" t="s">
        <v>66</v>
      </c>
      <c r="C39" s="345" t="s">
        <v>126</v>
      </c>
      <c r="G39" s="166"/>
      <c r="H39" s="166"/>
      <c r="I39" s="250"/>
    </row>
    <row r="40" spans="1:10">
      <c r="A40" s="29" t="s">
        <v>59</v>
      </c>
      <c r="B40" s="171"/>
      <c r="C40" s="172"/>
      <c r="G40" s="31"/>
      <c r="H40" s="31"/>
      <c r="I40" s="31"/>
      <c r="J40" s="49"/>
    </row>
    <row r="41" spans="1:10">
      <c r="A41" s="17" t="s">
        <v>60</v>
      </c>
      <c r="B41" s="293">
        <v>0.63117301146199856</v>
      </c>
      <c r="C41" s="293">
        <v>6.5501511197534334E-2</v>
      </c>
      <c r="G41" s="103"/>
      <c r="H41" s="36"/>
      <c r="I41" s="31"/>
      <c r="J41" s="119"/>
    </row>
    <row r="42" spans="1:10">
      <c r="A42" s="17" t="s">
        <v>61</v>
      </c>
      <c r="B42" s="293">
        <v>0.26749017414459664</v>
      </c>
      <c r="C42" s="293">
        <v>4.2778227124773957E-2</v>
      </c>
      <c r="G42" s="103"/>
      <c r="H42" s="36"/>
      <c r="I42" s="31"/>
    </row>
    <row r="43" spans="1:10">
      <c r="A43" s="17" t="s">
        <v>86</v>
      </c>
      <c r="B43" s="293">
        <v>5.5938611790792292E-2</v>
      </c>
      <c r="C43" s="293">
        <v>6.3618438860714208E-2</v>
      </c>
      <c r="G43" s="103"/>
      <c r="H43" s="36"/>
      <c r="I43" s="31"/>
    </row>
    <row r="44" spans="1:10">
      <c r="A44" s="17" t="s">
        <v>64</v>
      </c>
      <c r="B44" s="293">
        <v>3.6300529659261831E-2</v>
      </c>
      <c r="C44" s="293">
        <v>0.17276923851489742</v>
      </c>
      <c r="F44" s="17"/>
      <c r="G44" s="103"/>
      <c r="H44" s="36"/>
      <c r="I44" s="31"/>
      <c r="J44" s="17"/>
    </row>
    <row r="45" spans="1:10">
      <c r="A45" s="37" t="s">
        <v>72</v>
      </c>
      <c r="B45" s="294">
        <v>1.0097672943350731E-2</v>
      </c>
      <c r="C45" s="294">
        <v>8.8005313279967967E-2</v>
      </c>
      <c r="G45" s="103"/>
      <c r="H45" s="36"/>
      <c r="I45" s="31"/>
    </row>
    <row r="46" spans="1:10">
      <c r="A46" s="37" t="s">
        <v>68</v>
      </c>
      <c r="B46" s="294">
        <v>0.99999999999999989</v>
      </c>
      <c r="C46" s="294">
        <v>6.3439030881689562E-2</v>
      </c>
      <c r="G46" s="103"/>
      <c r="H46" s="167"/>
      <c r="I46" s="31"/>
    </row>
    <row r="47" spans="1:10" ht="18" customHeight="1">
      <c r="B47" s="295"/>
      <c r="C47" s="295"/>
      <c r="G47" s="43"/>
      <c r="H47" s="17"/>
      <c r="I47" s="31"/>
    </row>
    <row r="48" spans="1:10" ht="16.5">
      <c r="A48" s="29" t="s">
        <v>127</v>
      </c>
      <c r="B48" s="297">
        <v>0.59391346441932713</v>
      </c>
      <c r="C48" s="295"/>
      <c r="G48" s="103"/>
      <c r="H48" s="36"/>
      <c r="I48" s="31"/>
    </row>
    <row r="49" spans="1:9" ht="16.5">
      <c r="A49" s="37" t="s">
        <v>128</v>
      </c>
      <c r="B49" s="294">
        <v>0.40608653558067287</v>
      </c>
      <c r="C49" s="295"/>
      <c r="G49" s="103"/>
      <c r="H49" s="36"/>
      <c r="I49" s="31"/>
    </row>
    <row r="52" spans="1:9">
      <c r="A52" s="168" t="s">
        <v>65</v>
      </c>
      <c r="B52" s="169">
        <v>2012</v>
      </c>
      <c r="C52" s="169">
        <v>2013</v>
      </c>
      <c r="D52" s="169">
        <v>2014</v>
      </c>
      <c r="E52" s="169">
        <v>2015</v>
      </c>
      <c r="F52" s="169"/>
      <c r="G52" s="169">
        <v>2016</v>
      </c>
      <c r="H52" s="169">
        <v>2017</v>
      </c>
      <c r="I52" s="251" t="s">
        <v>136</v>
      </c>
    </row>
    <row r="53" spans="1:9">
      <c r="A53" s="170" t="s">
        <v>70</v>
      </c>
      <c r="B53" s="344">
        <v>0.19741983627032036</v>
      </c>
      <c r="C53" s="344">
        <v>0.14851305261172457</v>
      </c>
      <c r="D53" s="344">
        <v>5.015790228700575E-2</v>
      </c>
      <c r="E53" s="344">
        <v>9.9894099235574879E-2</v>
      </c>
      <c r="F53" s="344"/>
      <c r="G53" s="344">
        <v>8.7911503635760752E-2</v>
      </c>
      <c r="H53" s="344">
        <v>8.6860519838004482E-2</v>
      </c>
      <c r="I53" s="344">
        <v>0.32924308611385389</v>
      </c>
    </row>
    <row r="54" spans="1:9" ht="18">
      <c r="A54" s="132"/>
      <c r="B54" s="64"/>
      <c r="C54" s="64"/>
      <c r="D54" s="64"/>
      <c r="E54" s="121"/>
      <c r="F54" s="121"/>
      <c r="G54" s="121"/>
      <c r="H54" s="121"/>
    </row>
  </sheetData>
  <mergeCells count="5">
    <mergeCell ref="B38:C38"/>
    <mergeCell ref="A1:J1"/>
    <mergeCell ref="A2:J2"/>
    <mergeCell ref="A4:J4"/>
    <mergeCell ref="A3:J3"/>
  </mergeCells>
  <phoneticPr fontId="0" type="noConversion"/>
  <pageMargins left="0.18" right="0.3" top="0.78740157480314965" bottom="0.23622047244094491" header="0" footer="0"/>
  <pageSetup scale="69" orientation="portrait" horizontalDpi="300" verticalDpi="300" r:id="rId1"/>
  <headerFooter alignWithMargins="0"/>
  <drawing r:id="rId2"/>
  <legacyDrawing r:id="rId3"/>
  <oleObjects>
    <oleObject progId="Word.Picture.8" shapeId="23553" r:id="rId4"/>
    <oleObject progId="Word.Picture.8" shapeId="23557" r:id="rId5"/>
    <oleObject progId="Word.Picture.8" shapeId="23564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N533"/>
  <sheetViews>
    <sheetView showGridLines="0" view="pageBreakPreview" zoomScale="85" zoomScaleNormal="86" zoomScaleSheetLayoutView="85" workbookViewId="0">
      <selection sqref="A1:M1"/>
    </sheetView>
  </sheetViews>
  <sheetFormatPr defaultRowHeight="15.75"/>
  <cols>
    <col min="1" max="1" width="25.42578125" style="68" customWidth="1"/>
    <col min="2" max="2" width="1.7109375" style="68" customWidth="1"/>
    <col min="3" max="3" width="10.28515625" style="68" bestFit="1" customWidth="1"/>
    <col min="4" max="4" width="10.42578125" style="68" customWidth="1"/>
    <col min="5" max="5" width="9.42578125" style="68" bestFit="1" customWidth="1"/>
    <col min="6" max="6" width="10.5703125" style="68" customWidth="1"/>
    <col min="7" max="7" width="15" style="68" customWidth="1"/>
    <col min="8" max="8" width="1.7109375" style="68" customWidth="1"/>
    <col min="9" max="9" width="10.85546875" style="68" customWidth="1"/>
    <col min="10" max="10" width="10.28515625" style="68" customWidth="1"/>
    <col min="11" max="11" width="10.85546875" style="68" customWidth="1"/>
    <col min="12" max="12" width="10.28515625" style="68" customWidth="1"/>
    <col min="13" max="13" width="15.85546875" style="68" customWidth="1"/>
    <col min="14" max="14" width="5.7109375" style="68" customWidth="1"/>
    <col min="15" max="35" width="7.7109375" style="68" customWidth="1"/>
    <col min="36" max="16384" width="9.140625" style="68"/>
  </cols>
  <sheetData>
    <row r="1" spans="1:14" s="6" customFormat="1" ht="18">
      <c r="A1" s="355" t="s">
        <v>38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43"/>
    </row>
    <row r="2" spans="1:14" s="6" customFormat="1" ht="18">
      <c r="A2" s="356" t="s">
        <v>28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42"/>
    </row>
    <row r="3" spans="1:14" s="6" customFormat="1" ht="18">
      <c r="A3" s="357" t="s">
        <v>50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42"/>
    </row>
    <row r="4" spans="1:14" s="6" customFormat="1" ht="15" customHeight="1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42"/>
    </row>
    <row r="5" spans="1:14">
      <c r="B5" s="71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B6" s="67"/>
      <c r="C6" s="255"/>
      <c r="D6" s="256"/>
      <c r="E6" s="255"/>
      <c r="F6" s="255"/>
      <c r="G6" s="255"/>
      <c r="H6" s="67" t="s">
        <v>23</v>
      </c>
      <c r="I6" s="66"/>
      <c r="J6" s="44"/>
      <c r="K6" s="66"/>
      <c r="L6" s="66"/>
      <c r="M6" s="66"/>
      <c r="N6" s="67"/>
    </row>
    <row r="7" spans="1:14">
      <c r="A7" s="71"/>
      <c r="B7" s="69"/>
      <c r="C7" s="354" t="s">
        <v>129</v>
      </c>
      <c r="D7" s="354"/>
      <c r="E7" s="354"/>
      <c r="F7" s="354"/>
      <c r="G7" s="354"/>
      <c r="H7" s="73" t="s">
        <v>23</v>
      </c>
      <c r="I7" s="359" t="s">
        <v>130</v>
      </c>
      <c r="J7" s="359"/>
      <c r="K7" s="359"/>
      <c r="L7" s="359"/>
      <c r="M7" s="359"/>
      <c r="N7" s="44"/>
    </row>
    <row r="8" spans="1:14" ht="19.5">
      <c r="C8" s="16" t="s">
        <v>114</v>
      </c>
      <c r="D8" s="133" t="s">
        <v>66</v>
      </c>
      <c r="E8" s="93">
        <v>2010</v>
      </c>
      <c r="F8" s="133" t="s">
        <v>66</v>
      </c>
      <c r="G8" s="134" t="s">
        <v>67</v>
      </c>
      <c r="H8" s="67"/>
      <c r="I8" s="16" t="s">
        <v>114</v>
      </c>
      <c r="J8" s="133" t="s">
        <v>66</v>
      </c>
      <c r="K8" s="93">
        <v>2010</v>
      </c>
      <c r="L8" s="133" t="s">
        <v>66</v>
      </c>
      <c r="M8" s="134" t="s">
        <v>67</v>
      </c>
      <c r="N8" s="72"/>
    </row>
    <row r="9" spans="1:14">
      <c r="A9" s="75" t="s">
        <v>53</v>
      </c>
      <c r="C9" s="242">
        <v>36187</v>
      </c>
      <c r="D9" s="185">
        <v>100</v>
      </c>
      <c r="E9" s="242">
        <v>27991</v>
      </c>
      <c r="F9" s="185">
        <v>100</v>
      </c>
      <c r="G9" s="330">
        <v>29.280840270086816</v>
      </c>
      <c r="H9" s="207"/>
      <c r="I9" s="242">
        <v>124715</v>
      </c>
      <c r="J9" s="185">
        <v>100</v>
      </c>
      <c r="K9" s="242">
        <v>103456</v>
      </c>
      <c r="L9" s="229">
        <v>100</v>
      </c>
      <c r="M9" s="334">
        <v>20.548832353850919</v>
      </c>
      <c r="N9" s="76"/>
    </row>
    <row r="10" spans="1:14">
      <c r="A10" s="79" t="s">
        <v>12</v>
      </c>
      <c r="B10" s="80"/>
      <c r="C10" s="234">
        <v>19696</v>
      </c>
      <c r="D10" s="188">
        <v>54.4</v>
      </c>
      <c r="E10" s="234">
        <v>15017</v>
      </c>
      <c r="F10" s="188">
        <v>53.6</v>
      </c>
      <c r="G10" s="331">
        <v>31.158020909635752</v>
      </c>
      <c r="H10" s="207"/>
      <c r="I10" s="234">
        <v>67488</v>
      </c>
      <c r="J10" s="188">
        <v>54.1</v>
      </c>
      <c r="K10" s="234">
        <v>55534</v>
      </c>
      <c r="L10" s="215">
        <v>53.7</v>
      </c>
      <c r="M10" s="193">
        <v>21.525551914142692</v>
      </c>
      <c r="N10" s="76"/>
    </row>
    <row r="11" spans="1:14">
      <c r="A11" s="81" t="s">
        <v>11</v>
      </c>
      <c r="B11" s="80"/>
      <c r="C11" s="244">
        <v>16491</v>
      </c>
      <c r="D11" s="188">
        <v>45.6</v>
      </c>
      <c r="E11" s="244">
        <v>12974</v>
      </c>
      <c r="F11" s="188">
        <v>46.4</v>
      </c>
      <c r="G11" s="332">
        <v>27.108062278402969</v>
      </c>
      <c r="H11" s="207"/>
      <c r="I11" s="244">
        <v>57227</v>
      </c>
      <c r="J11" s="188">
        <v>45.9</v>
      </c>
      <c r="K11" s="244">
        <v>47922</v>
      </c>
      <c r="L11" s="215">
        <v>46.3</v>
      </c>
      <c r="M11" s="335">
        <v>19.416969241684413</v>
      </c>
      <c r="N11" s="76"/>
    </row>
    <row r="12" spans="1:14">
      <c r="A12" s="82" t="s">
        <v>54</v>
      </c>
      <c r="B12" s="80"/>
      <c r="C12" s="242">
        <v>1342</v>
      </c>
      <c r="D12" s="185">
        <v>3.7</v>
      </c>
      <c r="E12" s="242">
        <v>1260</v>
      </c>
      <c r="F12" s="185">
        <v>4.5</v>
      </c>
      <c r="G12" s="330">
        <v>6.507936507936507</v>
      </c>
      <c r="H12" s="207"/>
      <c r="I12" s="242">
        <v>5185</v>
      </c>
      <c r="J12" s="185">
        <v>4.2</v>
      </c>
      <c r="K12" s="242">
        <v>4451</v>
      </c>
      <c r="L12" s="229">
        <v>4.3</v>
      </c>
      <c r="M12" s="334">
        <v>16.490676252527514</v>
      </c>
      <c r="N12" s="74"/>
    </row>
    <row r="13" spans="1:14">
      <c r="A13" s="80" t="s">
        <v>55</v>
      </c>
      <c r="B13" s="80"/>
      <c r="C13" s="245">
        <v>8652</v>
      </c>
      <c r="D13" s="188">
        <v>23.900000000000002</v>
      </c>
      <c r="E13" s="245">
        <v>6634</v>
      </c>
      <c r="F13" s="188">
        <v>23.699999999999996</v>
      </c>
      <c r="G13" s="333">
        <v>30.419053361471214</v>
      </c>
      <c r="H13" s="207"/>
      <c r="I13" s="245">
        <v>31890</v>
      </c>
      <c r="J13" s="188">
        <v>25.6</v>
      </c>
      <c r="K13" s="245">
        <v>26392</v>
      </c>
      <c r="L13" s="215">
        <v>25.499999999999996</v>
      </c>
      <c r="M13" s="336">
        <v>20.832070324340712</v>
      </c>
      <c r="N13" s="74"/>
    </row>
    <row r="14" spans="1:14">
      <c r="A14" s="92" t="s">
        <v>56</v>
      </c>
      <c r="B14" s="80"/>
      <c r="C14" s="244">
        <v>9994</v>
      </c>
      <c r="D14" s="246">
        <v>27.6</v>
      </c>
      <c r="E14" s="244">
        <v>7894</v>
      </c>
      <c r="F14" s="346">
        <v>28.199999999999996</v>
      </c>
      <c r="G14" s="332">
        <v>26.602482898403856</v>
      </c>
      <c r="H14" s="207"/>
      <c r="I14" s="244">
        <v>37075</v>
      </c>
      <c r="J14" s="246">
        <v>29.7</v>
      </c>
      <c r="K14" s="244">
        <v>30843</v>
      </c>
      <c r="L14" s="247">
        <v>29.799999999999997</v>
      </c>
      <c r="M14" s="335">
        <v>20.205557176668943</v>
      </c>
      <c r="N14" s="76"/>
    </row>
    <row r="15" spans="1:14">
      <c r="A15" s="162" t="s">
        <v>79</v>
      </c>
      <c r="C15" s="242">
        <v>6497</v>
      </c>
      <c r="D15" s="243">
        <v>18</v>
      </c>
      <c r="E15" s="242">
        <v>5080</v>
      </c>
      <c r="F15" s="243">
        <v>18.100000000000001</v>
      </c>
      <c r="G15" s="330">
        <v>27.893700787401563</v>
      </c>
      <c r="H15" s="207"/>
      <c r="I15" s="242">
        <v>20152</v>
      </c>
      <c r="J15" s="207">
        <v>16.2</v>
      </c>
      <c r="K15" s="242">
        <v>17079</v>
      </c>
      <c r="L15" s="207">
        <v>16.5</v>
      </c>
      <c r="M15" s="334">
        <v>17.992856724632599</v>
      </c>
      <c r="N15" s="76"/>
    </row>
    <row r="16" spans="1:14">
      <c r="A16" s="17" t="s">
        <v>3</v>
      </c>
      <c r="C16" s="123">
        <v>879</v>
      </c>
      <c r="D16" s="187">
        <v>2.4</v>
      </c>
      <c r="E16" s="123">
        <v>683</v>
      </c>
      <c r="F16" s="187">
        <v>2.4</v>
      </c>
      <c r="G16" s="333">
        <v>28.696925329428979</v>
      </c>
      <c r="H16" s="207"/>
      <c r="I16" s="123">
        <v>3269</v>
      </c>
      <c r="J16" s="207">
        <v>2.6</v>
      </c>
      <c r="K16" s="123">
        <v>2633</v>
      </c>
      <c r="L16" s="207">
        <v>2.5</v>
      </c>
      <c r="M16" s="336">
        <v>24.154956323585264</v>
      </c>
      <c r="N16" s="74"/>
    </row>
    <row r="17" spans="1:14">
      <c r="A17" s="18" t="s">
        <v>40</v>
      </c>
      <c r="C17" s="190">
        <v>380</v>
      </c>
      <c r="D17" s="210">
        <v>1.1000000000000001</v>
      </c>
      <c r="E17" s="190">
        <v>346</v>
      </c>
      <c r="F17" s="210">
        <v>1.2</v>
      </c>
      <c r="G17" s="331">
        <v>9.8265895953757223</v>
      </c>
      <c r="H17" s="207"/>
      <c r="I17" s="190">
        <v>1577</v>
      </c>
      <c r="J17" s="210">
        <v>1.2000000000000006</v>
      </c>
      <c r="K17" s="190">
        <v>1310</v>
      </c>
      <c r="L17" s="210">
        <v>1.3000000000000007</v>
      </c>
      <c r="M17" s="193">
        <v>20.381679389312968</v>
      </c>
      <c r="N17" s="74"/>
    </row>
    <row r="18" spans="1:14">
      <c r="A18" s="68" t="s">
        <v>37</v>
      </c>
      <c r="C18" s="123">
        <v>7756</v>
      </c>
      <c r="D18" s="187">
        <v>21.4</v>
      </c>
      <c r="E18" s="123">
        <v>6109</v>
      </c>
      <c r="F18" s="187">
        <v>21.8</v>
      </c>
      <c r="G18" s="330">
        <v>26.96022262236044</v>
      </c>
      <c r="H18" s="207"/>
      <c r="I18" s="123">
        <v>24998</v>
      </c>
      <c r="J18" s="185">
        <v>20</v>
      </c>
      <c r="K18" s="123">
        <v>21022</v>
      </c>
      <c r="L18" s="207">
        <v>20.3</v>
      </c>
      <c r="M18" s="334">
        <v>18.913519170392924</v>
      </c>
      <c r="N18" s="76"/>
    </row>
    <row r="19" spans="1:14">
      <c r="A19" s="77" t="s">
        <v>27</v>
      </c>
      <c r="C19" s="343">
        <v>3446.3</v>
      </c>
      <c r="D19" s="210"/>
      <c r="E19" s="190">
        <v>2516</v>
      </c>
      <c r="F19" s="210"/>
      <c r="G19" s="331">
        <v>36.975357710651835</v>
      </c>
      <c r="H19" s="207"/>
      <c r="I19" s="269">
        <v>7825.5</v>
      </c>
      <c r="J19" s="210"/>
      <c r="K19" s="190">
        <v>7478.3</v>
      </c>
      <c r="L19" s="210"/>
      <c r="M19" s="193">
        <v>4.6427664041292838</v>
      </c>
      <c r="N19" s="76"/>
    </row>
    <row r="20" spans="1:14" s="84" customFormat="1" ht="18" customHeight="1">
      <c r="A20" s="142" t="s">
        <v>152</v>
      </c>
      <c r="B20" s="68"/>
      <c r="C20" s="68"/>
      <c r="D20" s="115"/>
      <c r="E20" s="124"/>
      <c r="F20" s="68"/>
      <c r="G20" s="68"/>
      <c r="H20" s="68"/>
      <c r="I20" s="68"/>
      <c r="J20" s="68"/>
      <c r="K20" s="68"/>
      <c r="L20" s="68"/>
      <c r="M20" s="68"/>
    </row>
    <row r="21" spans="1:14" s="84" customFormat="1" ht="1.5" customHeight="1">
      <c r="A21" s="142"/>
      <c r="B21" s="68"/>
      <c r="C21" s="68"/>
      <c r="D21" s="115"/>
      <c r="E21" s="124"/>
      <c r="F21" s="68"/>
      <c r="G21" s="68"/>
      <c r="H21" s="68"/>
      <c r="I21" s="124"/>
      <c r="J21" s="68"/>
      <c r="K21" s="68"/>
      <c r="L21" s="68"/>
      <c r="M21" s="68"/>
    </row>
    <row r="22" spans="1:14" s="84" customFormat="1" ht="16.5">
      <c r="A22" s="349" t="s">
        <v>153</v>
      </c>
      <c r="B22" s="68"/>
      <c r="C22" s="306"/>
      <c r="D22" s="307"/>
      <c r="E22" s="306"/>
      <c r="F22" s="257"/>
      <c r="G22" s="257"/>
      <c r="H22" s="257"/>
      <c r="I22" s="306"/>
      <c r="J22" s="68"/>
      <c r="K22" s="68"/>
      <c r="L22" s="68"/>
      <c r="M22" s="68"/>
    </row>
    <row r="23" spans="1:14" s="84" customFormat="1" ht="16.5">
      <c r="A23" s="349"/>
      <c r="B23" s="68"/>
      <c r="C23" s="306"/>
      <c r="D23" s="307"/>
      <c r="E23" s="306"/>
      <c r="F23" s="257"/>
      <c r="G23" s="257"/>
      <c r="H23" s="257"/>
      <c r="I23" s="306"/>
      <c r="J23" s="68"/>
      <c r="K23" s="68"/>
      <c r="L23" s="68"/>
      <c r="M23" s="68"/>
    </row>
    <row r="24" spans="1:14" s="84" customFormat="1">
      <c r="B24" s="12"/>
      <c r="C24" s="12"/>
      <c r="D24" s="12"/>
      <c r="E24" s="12"/>
      <c r="F24" s="10"/>
      <c r="G24" s="125"/>
      <c r="H24" s="9"/>
      <c r="I24" s="23"/>
      <c r="J24" s="68"/>
      <c r="K24" s="23"/>
      <c r="L24" s="36"/>
      <c r="M24" s="125"/>
    </row>
    <row r="25" spans="1:14" s="84" customFormat="1">
      <c r="A25" s="8" t="s">
        <v>49</v>
      </c>
      <c r="B25" s="13"/>
      <c r="C25" s="158"/>
      <c r="D25" s="158"/>
      <c r="E25" s="158"/>
      <c r="I25" s="4"/>
      <c r="J25" s="9"/>
      <c r="K25" s="9"/>
      <c r="L25" s="68"/>
      <c r="M25" s="68"/>
    </row>
    <row r="26" spans="1:14" s="84" customFormat="1">
      <c r="A26" s="3" t="s">
        <v>24</v>
      </c>
      <c r="B26" s="14"/>
      <c r="C26" s="2"/>
      <c r="D26" s="2"/>
      <c r="E26" s="2"/>
      <c r="F26" s="2"/>
      <c r="G26" s="135"/>
      <c r="I26" s="182"/>
      <c r="J26" s="111"/>
      <c r="K26" s="111"/>
      <c r="L26" s="77"/>
      <c r="M26" s="77"/>
    </row>
    <row r="27" spans="1:14" s="84" customFormat="1">
      <c r="A27" s="6" t="s">
        <v>123</v>
      </c>
      <c r="B27" s="6"/>
      <c r="C27" s="178">
        <v>410.28100000000001</v>
      </c>
      <c r="D27" s="208">
        <v>56.03</v>
      </c>
      <c r="E27" s="178">
        <v>348.26900000000001</v>
      </c>
      <c r="F27" s="184">
        <v>52.8</v>
      </c>
      <c r="G27" s="19">
        <v>17.805776569261123</v>
      </c>
      <c r="I27" s="178">
        <v>1510.8019999999999</v>
      </c>
      <c r="J27" s="186">
        <v>57</v>
      </c>
      <c r="K27" s="178">
        <v>1379.2764000000002</v>
      </c>
      <c r="L27" s="184">
        <v>55.2</v>
      </c>
      <c r="M27" s="19">
        <v>9.5358406770390314</v>
      </c>
    </row>
    <row r="28" spans="1:14" s="84" customFormat="1">
      <c r="A28" s="68" t="s">
        <v>124</v>
      </c>
      <c r="C28" s="179">
        <v>321.97799999999995</v>
      </c>
      <c r="D28" s="184">
        <v>43.97</v>
      </c>
      <c r="E28" s="181">
        <v>311.56200000000001</v>
      </c>
      <c r="F28" s="184">
        <v>47.2</v>
      </c>
      <c r="G28" s="19">
        <v>3.4431548134881473</v>
      </c>
      <c r="I28" s="179">
        <v>1137.9389999999999</v>
      </c>
      <c r="J28" s="186">
        <v>43</v>
      </c>
      <c r="K28" s="181">
        <v>1120.1890000000001</v>
      </c>
      <c r="L28" s="184">
        <v>44.8</v>
      </c>
      <c r="M28" s="19">
        <v>1.5845540350779785</v>
      </c>
    </row>
    <row r="29" spans="1:14" s="84" customFormat="1" ht="16.5" thickBot="1">
      <c r="A29" s="25" t="s">
        <v>82</v>
      </c>
      <c r="B29" s="1"/>
      <c r="C29" s="180">
        <v>732.25900000000001</v>
      </c>
      <c r="D29" s="209">
        <v>100</v>
      </c>
      <c r="E29" s="180">
        <v>659.93100000000004</v>
      </c>
      <c r="F29" s="209">
        <v>100</v>
      </c>
      <c r="G29" s="149">
        <v>10.959933690037293</v>
      </c>
      <c r="I29" s="180">
        <v>2648.741</v>
      </c>
      <c r="J29" s="209">
        <v>100</v>
      </c>
      <c r="K29" s="180">
        <v>2499.4654</v>
      </c>
      <c r="L29" s="209">
        <v>100</v>
      </c>
      <c r="M29" s="149">
        <v>5.9723011168708373</v>
      </c>
    </row>
    <row r="30" spans="1:14" s="84" customFormat="1" ht="16.5" thickTop="1">
      <c r="A30" s="68"/>
      <c r="B30" s="68"/>
      <c r="C30" s="68"/>
      <c r="D30" s="68"/>
      <c r="E30" s="68"/>
      <c r="F30" s="68"/>
      <c r="G30" s="68"/>
      <c r="H30" s="68"/>
    </row>
    <row r="31" spans="1:14" s="84" customFormat="1">
      <c r="A31" s="68"/>
      <c r="B31" s="68"/>
      <c r="C31" s="68"/>
      <c r="D31" s="68"/>
      <c r="E31" s="68"/>
      <c r="F31" s="68"/>
      <c r="G31" s="68"/>
      <c r="H31" s="68"/>
    </row>
    <row r="32" spans="1:14" s="84" customFormat="1">
      <c r="A32" s="68"/>
      <c r="B32" s="68"/>
      <c r="C32" s="68"/>
      <c r="D32" s="68"/>
      <c r="E32" s="68"/>
      <c r="F32" s="68"/>
      <c r="G32" s="68"/>
      <c r="H32" s="68"/>
    </row>
    <row r="33" spans="1:8" s="84" customFormat="1">
      <c r="A33" s="68"/>
      <c r="B33" s="68"/>
      <c r="C33" s="68"/>
      <c r="D33" s="68"/>
      <c r="E33" s="68"/>
      <c r="F33" s="68"/>
      <c r="G33" s="68"/>
      <c r="H33" s="68"/>
    </row>
    <row r="34" spans="1:8" s="84" customFormat="1">
      <c r="A34" s="68"/>
      <c r="B34" s="68"/>
      <c r="C34" s="68"/>
      <c r="D34" s="68"/>
      <c r="E34" s="68"/>
      <c r="F34" s="68"/>
      <c r="G34" s="68"/>
      <c r="H34" s="68"/>
    </row>
    <row r="35" spans="1:8" s="84" customFormat="1">
      <c r="A35" s="68"/>
      <c r="B35" s="68"/>
      <c r="C35" s="68"/>
      <c r="D35" s="68"/>
      <c r="E35" s="68"/>
      <c r="F35" s="68"/>
      <c r="G35" s="68"/>
      <c r="H35" s="68"/>
    </row>
    <row r="36" spans="1:8" s="84" customFormat="1">
      <c r="A36" s="68"/>
      <c r="B36" s="68"/>
      <c r="C36" s="68"/>
      <c r="D36" s="68"/>
      <c r="E36" s="68"/>
      <c r="F36" s="68"/>
      <c r="G36" s="68"/>
      <c r="H36" s="68"/>
    </row>
    <row r="37" spans="1:8" s="84" customFormat="1">
      <c r="A37" s="68"/>
      <c r="B37" s="68"/>
      <c r="C37" s="68"/>
      <c r="D37" s="68"/>
      <c r="E37" s="68"/>
      <c r="F37" s="68"/>
      <c r="G37" s="68"/>
      <c r="H37" s="68"/>
    </row>
    <row r="38" spans="1:8" s="84" customFormat="1">
      <c r="A38" s="68"/>
      <c r="B38" s="68"/>
      <c r="C38" s="68"/>
      <c r="D38" s="68"/>
      <c r="E38" s="68"/>
      <c r="F38" s="68"/>
      <c r="G38" s="68"/>
      <c r="H38" s="68"/>
    </row>
    <row r="39" spans="1:8" s="84" customFormat="1">
      <c r="A39" s="68"/>
      <c r="B39" s="68"/>
      <c r="C39" s="68"/>
      <c r="D39" s="68"/>
      <c r="E39" s="68"/>
      <c r="F39" s="68"/>
      <c r="G39" s="68"/>
      <c r="H39" s="68"/>
    </row>
    <row r="40" spans="1:8" s="84" customFormat="1">
      <c r="A40" s="68"/>
      <c r="B40" s="68"/>
      <c r="C40" s="68"/>
      <c r="D40" s="68"/>
      <c r="E40" s="68"/>
      <c r="F40" s="68"/>
      <c r="G40" s="68"/>
      <c r="H40" s="68"/>
    </row>
    <row r="41" spans="1:8" s="84" customFormat="1">
      <c r="A41" s="68"/>
      <c r="B41" s="68"/>
      <c r="C41" s="68"/>
      <c r="D41" s="68"/>
      <c r="E41" s="68"/>
      <c r="F41" s="68"/>
      <c r="G41" s="68"/>
      <c r="H41" s="68"/>
    </row>
    <row r="42" spans="1:8" s="84" customFormat="1">
      <c r="A42" s="68"/>
      <c r="B42" s="68"/>
      <c r="C42" s="68"/>
      <c r="D42" s="68"/>
      <c r="E42" s="68"/>
      <c r="F42" s="68"/>
      <c r="G42" s="68"/>
      <c r="H42" s="68"/>
    </row>
    <row r="43" spans="1:8" s="84" customFormat="1">
      <c r="A43" s="68"/>
      <c r="B43" s="68"/>
      <c r="C43" s="68"/>
      <c r="D43" s="68"/>
      <c r="E43" s="68"/>
      <c r="F43" s="68"/>
      <c r="G43" s="68"/>
      <c r="H43" s="68"/>
    </row>
    <row r="44" spans="1:8" s="84" customFormat="1">
      <c r="A44" s="68"/>
      <c r="B44" s="68"/>
      <c r="C44" s="68"/>
      <c r="D44" s="68"/>
      <c r="E44" s="68"/>
      <c r="F44" s="68"/>
      <c r="G44" s="68"/>
      <c r="H44" s="68"/>
    </row>
    <row r="45" spans="1:8" s="84" customFormat="1">
      <c r="A45" s="68"/>
      <c r="B45" s="68"/>
      <c r="C45" s="68"/>
      <c r="D45" s="68"/>
      <c r="E45" s="68"/>
      <c r="F45" s="68"/>
      <c r="G45" s="68"/>
      <c r="H45" s="68"/>
    </row>
    <row r="46" spans="1:8" s="84" customFormat="1">
      <c r="A46" s="68"/>
      <c r="B46" s="68"/>
      <c r="C46" s="68"/>
      <c r="D46" s="68"/>
      <c r="E46" s="68"/>
      <c r="F46" s="68"/>
      <c r="G46" s="68"/>
      <c r="H46" s="68"/>
    </row>
    <row r="47" spans="1:8" s="84" customFormat="1">
      <c r="A47" s="68"/>
      <c r="B47" s="68"/>
      <c r="C47" s="68"/>
      <c r="D47" s="68"/>
      <c r="E47" s="68"/>
      <c r="F47" s="68"/>
      <c r="G47" s="68"/>
      <c r="H47" s="68"/>
    </row>
    <row r="48" spans="1:8" s="84" customFormat="1">
      <c r="A48" s="68"/>
      <c r="B48" s="68"/>
      <c r="C48" s="68"/>
      <c r="D48" s="68"/>
      <c r="E48" s="68"/>
      <c r="F48" s="68"/>
      <c r="G48" s="68"/>
      <c r="H48" s="68"/>
    </row>
    <row r="49" spans="1:8" s="84" customFormat="1">
      <c r="A49" s="68"/>
      <c r="B49" s="68"/>
      <c r="C49" s="68"/>
      <c r="D49" s="68"/>
      <c r="E49" s="68"/>
      <c r="F49" s="68"/>
      <c r="G49" s="68"/>
      <c r="H49" s="68"/>
    </row>
    <row r="50" spans="1:8" s="84" customFormat="1">
      <c r="A50" s="68"/>
      <c r="B50" s="68"/>
      <c r="C50" s="68"/>
      <c r="D50" s="68"/>
      <c r="E50" s="68"/>
      <c r="F50" s="68"/>
      <c r="G50" s="68"/>
      <c r="H50" s="68"/>
    </row>
    <row r="51" spans="1:8" s="84" customFormat="1">
      <c r="A51" s="68"/>
      <c r="B51" s="68"/>
      <c r="C51" s="68"/>
      <c r="D51" s="68"/>
      <c r="E51" s="68"/>
      <c r="F51" s="68"/>
      <c r="G51" s="68"/>
      <c r="H51" s="68"/>
    </row>
    <row r="52" spans="1:8" s="84" customFormat="1">
      <c r="A52" s="68"/>
      <c r="B52" s="68"/>
      <c r="C52" s="68"/>
      <c r="D52" s="68"/>
      <c r="E52" s="68"/>
      <c r="F52" s="68"/>
      <c r="G52" s="68"/>
      <c r="H52" s="68"/>
    </row>
    <row r="53" spans="1:8" s="84" customFormat="1">
      <c r="A53" s="68"/>
      <c r="B53" s="68"/>
      <c r="C53" s="68"/>
      <c r="D53" s="68"/>
      <c r="E53" s="68"/>
      <c r="F53" s="68"/>
      <c r="G53" s="68"/>
      <c r="H53" s="68"/>
    </row>
    <row r="54" spans="1:8" s="84" customFormat="1">
      <c r="A54" s="68"/>
      <c r="B54" s="68"/>
      <c r="C54" s="68"/>
      <c r="D54" s="68"/>
      <c r="E54" s="68"/>
      <c r="F54" s="68"/>
      <c r="G54" s="68"/>
      <c r="H54" s="68"/>
    </row>
    <row r="55" spans="1:8" s="84" customFormat="1">
      <c r="A55" s="68"/>
      <c r="B55" s="68"/>
      <c r="C55" s="68"/>
      <c r="D55" s="68"/>
      <c r="E55" s="68"/>
      <c r="F55" s="68"/>
      <c r="G55" s="68"/>
      <c r="H55" s="68"/>
    </row>
    <row r="56" spans="1:8" s="84" customFormat="1">
      <c r="A56" s="68"/>
      <c r="B56" s="68"/>
      <c r="C56" s="68"/>
      <c r="D56" s="68"/>
      <c r="E56" s="68"/>
      <c r="F56" s="68"/>
      <c r="G56" s="68"/>
      <c r="H56" s="68"/>
    </row>
    <row r="57" spans="1:8" s="84" customFormat="1">
      <c r="A57" s="68"/>
      <c r="B57" s="68"/>
      <c r="C57" s="68"/>
      <c r="D57" s="68"/>
      <c r="E57" s="68"/>
      <c r="F57" s="68"/>
      <c r="G57" s="68"/>
      <c r="H57" s="68"/>
    </row>
    <row r="58" spans="1:8" s="84" customFormat="1">
      <c r="A58" s="68"/>
      <c r="B58" s="68"/>
      <c r="C58" s="68"/>
      <c r="D58" s="68"/>
      <c r="E58" s="68"/>
      <c r="F58" s="68"/>
      <c r="G58" s="68"/>
      <c r="H58" s="68"/>
    </row>
    <row r="59" spans="1:8" s="84" customFormat="1">
      <c r="A59" s="68"/>
      <c r="B59" s="68"/>
      <c r="C59" s="68"/>
      <c r="D59" s="68"/>
      <c r="E59" s="68"/>
      <c r="F59" s="68"/>
      <c r="G59" s="68"/>
      <c r="H59" s="68"/>
    </row>
    <row r="60" spans="1:8" s="84" customFormat="1">
      <c r="A60" s="68"/>
      <c r="B60" s="68"/>
      <c r="C60" s="68"/>
      <c r="D60" s="68"/>
      <c r="E60" s="68"/>
      <c r="F60" s="68"/>
      <c r="G60" s="68"/>
      <c r="H60" s="68"/>
    </row>
    <row r="61" spans="1:8" s="84" customFormat="1">
      <c r="A61" s="68"/>
      <c r="B61" s="68"/>
      <c r="C61" s="68"/>
      <c r="D61" s="68"/>
      <c r="E61" s="68"/>
      <c r="F61" s="68"/>
      <c r="G61" s="68"/>
      <c r="H61" s="68"/>
    </row>
    <row r="62" spans="1:8" s="84" customFormat="1">
      <c r="A62" s="68"/>
      <c r="B62" s="68"/>
      <c r="C62" s="68"/>
      <c r="D62" s="68"/>
      <c r="E62" s="68"/>
      <c r="F62" s="68"/>
      <c r="G62" s="68"/>
      <c r="H62" s="68"/>
    </row>
    <row r="63" spans="1:8" s="84" customFormat="1">
      <c r="A63" s="68"/>
      <c r="B63" s="68"/>
      <c r="C63" s="68"/>
      <c r="D63" s="68"/>
      <c r="E63" s="68"/>
      <c r="F63" s="68"/>
      <c r="G63" s="68"/>
      <c r="H63" s="68"/>
    </row>
    <row r="64" spans="1:8" s="84" customFormat="1">
      <c r="A64" s="68"/>
      <c r="B64" s="68"/>
      <c r="C64" s="68"/>
      <c r="D64" s="68"/>
      <c r="E64" s="68"/>
      <c r="F64" s="68"/>
      <c r="G64" s="68"/>
      <c r="H64" s="68"/>
    </row>
    <row r="65" spans="1:8" s="84" customFormat="1">
      <c r="A65" s="68"/>
      <c r="B65" s="68"/>
      <c r="C65" s="68"/>
      <c r="D65" s="68"/>
      <c r="E65" s="68"/>
      <c r="F65" s="68"/>
      <c r="G65" s="68"/>
      <c r="H65" s="68"/>
    </row>
    <row r="66" spans="1:8" s="84" customFormat="1">
      <c r="A66" s="68"/>
      <c r="B66" s="68"/>
      <c r="C66" s="68"/>
      <c r="D66" s="68"/>
      <c r="E66" s="68"/>
      <c r="F66" s="68"/>
      <c r="G66" s="68"/>
      <c r="H66" s="68"/>
    </row>
    <row r="67" spans="1:8" s="84" customFormat="1">
      <c r="A67" s="68"/>
      <c r="B67" s="68"/>
      <c r="C67" s="68"/>
      <c r="D67" s="68"/>
      <c r="E67" s="68"/>
      <c r="F67" s="68"/>
      <c r="G67" s="68"/>
      <c r="H67" s="68"/>
    </row>
    <row r="68" spans="1:8" s="84" customFormat="1">
      <c r="A68" s="68"/>
      <c r="B68" s="68"/>
      <c r="C68" s="68"/>
      <c r="D68" s="68"/>
      <c r="E68" s="68"/>
      <c r="F68" s="68"/>
      <c r="G68" s="68"/>
      <c r="H68" s="68"/>
    </row>
    <row r="69" spans="1:8" s="84" customFormat="1">
      <c r="A69" s="68"/>
      <c r="B69" s="68"/>
      <c r="C69" s="68"/>
      <c r="D69" s="68"/>
      <c r="E69" s="68"/>
      <c r="F69" s="68"/>
      <c r="G69" s="68"/>
      <c r="H69" s="68"/>
    </row>
    <row r="70" spans="1:8" s="84" customFormat="1">
      <c r="A70" s="68"/>
      <c r="B70" s="68"/>
      <c r="C70" s="68"/>
      <c r="D70" s="68"/>
      <c r="E70" s="68"/>
      <c r="F70" s="68"/>
      <c r="G70" s="68"/>
      <c r="H70" s="68"/>
    </row>
    <row r="71" spans="1:8" s="84" customFormat="1">
      <c r="A71" s="68"/>
      <c r="B71" s="68"/>
      <c r="C71" s="68"/>
      <c r="D71" s="68"/>
      <c r="E71" s="68"/>
      <c r="F71" s="68"/>
      <c r="G71" s="68"/>
      <c r="H71" s="68"/>
    </row>
    <row r="72" spans="1:8" s="84" customFormat="1">
      <c r="A72" s="68"/>
      <c r="B72" s="68"/>
      <c r="C72" s="68"/>
      <c r="D72" s="68"/>
      <c r="E72" s="68"/>
      <c r="F72" s="68"/>
      <c r="G72" s="68"/>
      <c r="H72" s="68"/>
    </row>
    <row r="73" spans="1:8" s="84" customFormat="1">
      <c r="A73" s="68"/>
      <c r="B73" s="68"/>
      <c r="C73" s="68"/>
      <c r="D73" s="68"/>
      <c r="E73" s="68"/>
      <c r="F73" s="68"/>
      <c r="G73" s="68"/>
      <c r="H73" s="68"/>
    </row>
    <row r="74" spans="1:8" s="84" customFormat="1">
      <c r="A74" s="68"/>
      <c r="B74" s="68"/>
      <c r="C74" s="68"/>
      <c r="D74" s="68"/>
      <c r="E74" s="68"/>
      <c r="F74" s="68"/>
      <c r="G74" s="68"/>
      <c r="H74" s="68"/>
    </row>
    <row r="75" spans="1:8" s="84" customFormat="1">
      <c r="A75" s="68"/>
      <c r="B75" s="68"/>
      <c r="C75" s="68"/>
      <c r="D75" s="68"/>
      <c r="E75" s="68"/>
      <c r="F75" s="68"/>
      <c r="G75" s="68"/>
      <c r="H75" s="68"/>
    </row>
    <row r="76" spans="1:8" s="84" customFormat="1">
      <c r="A76" s="68"/>
      <c r="B76" s="68"/>
      <c r="C76" s="68"/>
      <c r="D76" s="68"/>
      <c r="E76" s="68"/>
      <c r="F76" s="68"/>
      <c r="G76" s="68"/>
      <c r="H76" s="68"/>
    </row>
    <row r="77" spans="1:8" s="84" customFormat="1">
      <c r="A77" s="68"/>
      <c r="B77" s="68"/>
      <c r="C77" s="68"/>
      <c r="D77" s="68"/>
      <c r="E77" s="68"/>
      <c r="F77" s="68"/>
      <c r="G77" s="68"/>
      <c r="H77" s="68"/>
    </row>
    <row r="78" spans="1:8" s="84" customFormat="1">
      <c r="A78" s="68"/>
      <c r="B78" s="68"/>
      <c r="C78" s="68"/>
      <c r="D78" s="68"/>
      <c r="E78" s="68"/>
      <c r="F78" s="68"/>
      <c r="G78" s="68"/>
      <c r="H78" s="68"/>
    </row>
    <row r="79" spans="1:8" s="84" customFormat="1">
      <c r="A79" s="68"/>
      <c r="B79" s="68"/>
      <c r="C79" s="68"/>
      <c r="D79" s="68"/>
      <c r="E79" s="68"/>
      <c r="F79" s="68"/>
      <c r="G79" s="68"/>
      <c r="H79" s="68"/>
    </row>
    <row r="80" spans="1:8" s="84" customFormat="1">
      <c r="A80" s="68"/>
      <c r="B80" s="68"/>
      <c r="C80" s="68"/>
      <c r="D80" s="68"/>
      <c r="E80" s="68"/>
      <c r="F80" s="68"/>
      <c r="G80" s="68"/>
      <c r="H80" s="68"/>
    </row>
    <row r="81" spans="1:8" s="84" customFormat="1">
      <c r="A81" s="68"/>
      <c r="B81" s="68"/>
      <c r="C81" s="68"/>
      <c r="D81" s="68"/>
      <c r="E81" s="68"/>
      <c r="F81" s="68"/>
      <c r="G81" s="68"/>
      <c r="H81" s="68"/>
    </row>
    <row r="82" spans="1:8" s="84" customFormat="1">
      <c r="A82" s="68"/>
      <c r="B82" s="68"/>
      <c r="C82" s="68"/>
      <c r="D82" s="68"/>
      <c r="E82" s="68"/>
      <c r="F82" s="68"/>
      <c r="G82" s="68"/>
      <c r="H82" s="68"/>
    </row>
    <row r="83" spans="1:8" s="84" customFormat="1">
      <c r="A83" s="68"/>
      <c r="B83" s="68"/>
      <c r="C83" s="68"/>
      <c r="D83" s="68"/>
      <c r="E83" s="68"/>
      <c r="F83" s="68"/>
      <c r="G83" s="68"/>
      <c r="H83" s="68"/>
    </row>
    <row r="84" spans="1:8" s="84" customFormat="1">
      <c r="A84" s="68"/>
      <c r="B84" s="68"/>
      <c r="C84" s="68"/>
      <c r="D84" s="68"/>
      <c r="E84" s="68"/>
      <c r="F84" s="68"/>
      <c r="G84" s="68"/>
      <c r="H84" s="68"/>
    </row>
    <row r="85" spans="1:8" s="84" customFormat="1">
      <c r="A85" s="68"/>
      <c r="B85" s="68"/>
      <c r="C85" s="68"/>
      <c r="D85" s="68"/>
      <c r="E85" s="68"/>
      <c r="F85" s="68"/>
      <c r="G85" s="68"/>
      <c r="H85" s="68"/>
    </row>
    <row r="86" spans="1:8" s="84" customFormat="1">
      <c r="A86" s="68"/>
      <c r="B86" s="68"/>
      <c r="C86" s="68"/>
      <c r="D86" s="68"/>
      <c r="E86" s="68"/>
      <c r="F86" s="68"/>
      <c r="G86" s="68"/>
      <c r="H86" s="68"/>
    </row>
    <row r="87" spans="1:8" s="84" customFormat="1">
      <c r="A87" s="68"/>
      <c r="B87" s="68"/>
      <c r="C87" s="68"/>
      <c r="D87" s="68"/>
      <c r="E87" s="68"/>
      <c r="F87" s="68"/>
      <c r="G87" s="68"/>
      <c r="H87" s="68"/>
    </row>
    <row r="88" spans="1:8" s="84" customFormat="1">
      <c r="A88" s="68"/>
      <c r="B88" s="68"/>
      <c r="C88" s="68"/>
      <c r="D88" s="68"/>
      <c r="E88" s="68"/>
      <c r="F88" s="68"/>
      <c r="G88" s="68"/>
      <c r="H88" s="68"/>
    </row>
    <row r="89" spans="1:8" s="84" customFormat="1">
      <c r="A89" s="68"/>
      <c r="B89" s="68"/>
      <c r="C89" s="68"/>
      <c r="D89" s="68"/>
      <c r="E89" s="68"/>
      <c r="F89" s="68"/>
      <c r="G89" s="68"/>
      <c r="H89" s="68"/>
    </row>
    <row r="90" spans="1:8" s="84" customFormat="1">
      <c r="A90" s="68"/>
      <c r="B90" s="68"/>
      <c r="C90" s="68"/>
      <c r="D90" s="68"/>
      <c r="E90" s="68"/>
      <c r="F90" s="68"/>
      <c r="G90" s="68"/>
      <c r="H90" s="68"/>
    </row>
    <row r="91" spans="1:8" s="84" customFormat="1">
      <c r="A91" s="68"/>
      <c r="B91" s="68"/>
      <c r="C91" s="68"/>
      <c r="D91" s="68"/>
      <c r="E91" s="68"/>
      <c r="F91" s="68"/>
      <c r="G91" s="68"/>
      <c r="H91" s="68"/>
    </row>
    <row r="92" spans="1:8" s="84" customFormat="1">
      <c r="A92" s="68"/>
      <c r="B92" s="68"/>
      <c r="C92" s="68"/>
      <c r="D92" s="68"/>
      <c r="E92" s="68"/>
      <c r="F92" s="68"/>
      <c r="G92" s="68"/>
      <c r="H92" s="68"/>
    </row>
    <row r="93" spans="1:8" s="84" customFormat="1">
      <c r="A93" s="68"/>
      <c r="B93" s="68"/>
      <c r="C93" s="68"/>
      <c r="D93" s="68"/>
      <c r="E93" s="68"/>
      <c r="F93" s="68"/>
      <c r="G93" s="68"/>
      <c r="H93" s="68"/>
    </row>
    <row r="94" spans="1:8" s="84" customFormat="1">
      <c r="A94" s="68"/>
      <c r="B94" s="68"/>
      <c r="C94" s="68"/>
      <c r="D94" s="68"/>
      <c r="E94" s="68"/>
      <c r="F94" s="68"/>
      <c r="G94" s="68"/>
      <c r="H94" s="68"/>
    </row>
    <row r="95" spans="1:8" s="84" customFormat="1">
      <c r="A95" s="68"/>
      <c r="B95" s="68"/>
      <c r="C95" s="68"/>
      <c r="D95" s="68"/>
      <c r="E95" s="68"/>
      <c r="F95" s="68"/>
      <c r="G95" s="68"/>
      <c r="H95" s="68"/>
    </row>
    <row r="96" spans="1:8" s="84" customFormat="1">
      <c r="A96" s="68"/>
      <c r="B96" s="68"/>
      <c r="C96" s="68"/>
      <c r="D96" s="68"/>
      <c r="E96" s="68"/>
      <c r="F96" s="68"/>
      <c r="G96" s="68"/>
      <c r="H96" s="68"/>
    </row>
    <row r="97" spans="1:8" s="84" customFormat="1">
      <c r="A97" s="68"/>
      <c r="B97" s="68"/>
      <c r="C97" s="68"/>
      <c r="D97" s="68"/>
      <c r="E97" s="68"/>
      <c r="F97" s="68"/>
      <c r="G97" s="68"/>
      <c r="H97" s="68"/>
    </row>
    <row r="98" spans="1:8" s="84" customFormat="1">
      <c r="A98" s="68"/>
      <c r="B98" s="68"/>
      <c r="C98" s="68"/>
      <c r="D98" s="68"/>
      <c r="E98" s="68"/>
      <c r="F98" s="68"/>
      <c r="G98" s="68"/>
      <c r="H98" s="68"/>
    </row>
    <row r="99" spans="1:8" s="84" customFormat="1">
      <c r="A99" s="68"/>
      <c r="B99" s="68"/>
      <c r="C99" s="68"/>
      <c r="D99" s="68"/>
      <c r="E99" s="68"/>
      <c r="F99" s="68"/>
      <c r="G99" s="68"/>
      <c r="H99" s="68"/>
    </row>
    <row r="100" spans="1:8" s="84" customFormat="1">
      <c r="A100" s="68"/>
      <c r="B100" s="68"/>
      <c r="C100" s="68"/>
      <c r="D100" s="68"/>
      <c r="E100" s="68"/>
      <c r="F100" s="68"/>
      <c r="G100" s="68"/>
      <c r="H100" s="68"/>
    </row>
    <row r="101" spans="1:8" s="84" customFormat="1">
      <c r="A101" s="68"/>
      <c r="B101" s="68"/>
      <c r="C101" s="68"/>
      <c r="D101" s="68"/>
      <c r="E101" s="68"/>
      <c r="F101" s="68"/>
      <c r="G101" s="68"/>
      <c r="H101" s="68"/>
    </row>
    <row r="102" spans="1:8" s="84" customFormat="1">
      <c r="A102" s="68"/>
      <c r="B102" s="68"/>
      <c r="C102" s="68"/>
      <c r="D102" s="68"/>
      <c r="E102" s="68"/>
      <c r="F102" s="68"/>
      <c r="G102" s="68"/>
      <c r="H102" s="68"/>
    </row>
    <row r="103" spans="1:8" s="84" customFormat="1">
      <c r="A103" s="68"/>
      <c r="B103" s="68"/>
      <c r="C103" s="68"/>
      <c r="D103" s="68"/>
      <c r="E103" s="68"/>
      <c r="F103" s="68"/>
      <c r="G103" s="68"/>
      <c r="H103" s="68"/>
    </row>
    <row r="104" spans="1:8" s="84" customFormat="1">
      <c r="A104" s="68"/>
      <c r="B104" s="68"/>
      <c r="C104" s="68"/>
      <c r="D104" s="68"/>
      <c r="E104" s="68"/>
      <c r="F104" s="68"/>
      <c r="G104" s="68"/>
      <c r="H104" s="68"/>
    </row>
    <row r="105" spans="1:8" s="84" customFormat="1">
      <c r="A105" s="68"/>
      <c r="B105" s="68"/>
      <c r="C105" s="68"/>
      <c r="D105" s="68"/>
      <c r="E105" s="68"/>
      <c r="F105" s="68"/>
      <c r="G105" s="68"/>
      <c r="H105" s="68"/>
    </row>
    <row r="106" spans="1:8" s="84" customFormat="1">
      <c r="A106" s="68"/>
      <c r="B106" s="68"/>
      <c r="C106" s="68"/>
      <c r="D106" s="68"/>
      <c r="E106" s="68"/>
      <c r="F106" s="68"/>
      <c r="G106" s="68"/>
      <c r="H106" s="68"/>
    </row>
    <row r="107" spans="1:8" s="84" customFormat="1">
      <c r="A107" s="68"/>
      <c r="B107" s="68"/>
      <c r="C107" s="68"/>
      <c r="D107" s="68"/>
      <c r="E107" s="68"/>
      <c r="F107" s="68"/>
      <c r="G107" s="68"/>
      <c r="H107" s="68"/>
    </row>
    <row r="108" spans="1:8" s="84" customFormat="1">
      <c r="A108" s="68"/>
      <c r="B108" s="68"/>
      <c r="C108" s="68"/>
      <c r="D108" s="68"/>
      <c r="E108" s="68"/>
      <c r="F108" s="68"/>
      <c r="G108" s="68"/>
      <c r="H108" s="68"/>
    </row>
    <row r="109" spans="1:8" s="84" customFormat="1">
      <c r="A109" s="68"/>
      <c r="B109" s="68"/>
      <c r="C109" s="68"/>
      <c r="D109" s="68"/>
      <c r="E109" s="68"/>
      <c r="F109" s="68"/>
      <c r="G109" s="68"/>
      <c r="H109" s="68"/>
    </row>
    <row r="110" spans="1:8" s="84" customFormat="1">
      <c r="A110" s="68"/>
      <c r="B110" s="68"/>
      <c r="C110" s="68"/>
      <c r="D110" s="68"/>
      <c r="E110" s="68"/>
      <c r="F110" s="68"/>
      <c r="G110" s="68"/>
      <c r="H110" s="68"/>
    </row>
    <row r="111" spans="1:8" s="84" customFormat="1">
      <c r="A111" s="68"/>
      <c r="B111" s="68"/>
      <c r="C111" s="68"/>
      <c r="D111" s="68"/>
      <c r="E111" s="68"/>
      <c r="F111" s="68"/>
      <c r="G111" s="68"/>
      <c r="H111" s="68"/>
    </row>
    <row r="112" spans="1:8" s="84" customFormat="1">
      <c r="A112" s="68"/>
      <c r="B112" s="68"/>
      <c r="C112" s="68"/>
      <c r="D112" s="68"/>
      <c r="E112" s="68"/>
      <c r="F112" s="68"/>
      <c r="G112" s="68"/>
      <c r="H112" s="68"/>
    </row>
    <row r="113" spans="1:8" s="84" customFormat="1">
      <c r="A113" s="68"/>
      <c r="B113" s="68"/>
      <c r="C113" s="68"/>
      <c r="D113" s="68"/>
      <c r="E113" s="68"/>
      <c r="F113" s="68"/>
      <c r="G113" s="68"/>
      <c r="H113" s="68"/>
    </row>
    <row r="114" spans="1:8" s="84" customFormat="1">
      <c r="A114" s="68"/>
      <c r="B114" s="68"/>
      <c r="C114" s="68"/>
      <c r="D114" s="68"/>
      <c r="E114" s="68"/>
      <c r="F114" s="68"/>
      <c r="G114" s="68"/>
      <c r="H114" s="68"/>
    </row>
    <row r="115" spans="1:8" s="84" customFormat="1">
      <c r="A115" s="68"/>
      <c r="B115" s="68"/>
      <c r="C115" s="68"/>
      <c r="D115" s="68"/>
      <c r="E115" s="68"/>
      <c r="F115" s="68"/>
      <c r="G115" s="68"/>
      <c r="H115" s="68"/>
    </row>
    <row r="116" spans="1:8" s="84" customFormat="1">
      <c r="A116" s="68"/>
      <c r="B116" s="68"/>
      <c r="C116" s="68"/>
      <c r="D116" s="68"/>
      <c r="E116" s="68"/>
      <c r="F116" s="68"/>
      <c r="G116" s="68"/>
      <c r="H116" s="68"/>
    </row>
    <row r="117" spans="1:8" s="84" customFormat="1">
      <c r="A117" s="68"/>
      <c r="B117" s="68"/>
      <c r="C117" s="68"/>
      <c r="D117" s="68"/>
      <c r="E117" s="68"/>
      <c r="F117" s="68"/>
      <c r="G117" s="68"/>
      <c r="H117" s="68"/>
    </row>
    <row r="118" spans="1:8" s="84" customFormat="1">
      <c r="A118" s="68"/>
      <c r="B118" s="68"/>
      <c r="C118" s="68"/>
      <c r="D118" s="68"/>
      <c r="E118" s="68"/>
      <c r="F118" s="68"/>
      <c r="G118" s="68"/>
      <c r="H118" s="68"/>
    </row>
    <row r="119" spans="1:8" s="84" customFormat="1">
      <c r="A119" s="68"/>
      <c r="B119" s="68"/>
      <c r="C119" s="68"/>
      <c r="D119" s="68"/>
      <c r="E119" s="68"/>
      <c r="F119" s="68"/>
      <c r="G119" s="68"/>
      <c r="H119" s="68"/>
    </row>
    <row r="120" spans="1:8" s="84" customFormat="1">
      <c r="A120" s="68"/>
      <c r="B120" s="68"/>
      <c r="C120" s="68"/>
      <c r="D120" s="68"/>
      <c r="E120" s="68"/>
      <c r="F120" s="68"/>
      <c r="G120" s="68"/>
      <c r="H120" s="68"/>
    </row>
    <row r="121" spans="1:8" s="84" customFormat="1">
      <c r="A121" s="68"/>
      <c r="B121" s="68"/>
      <c r="C121" s="68"/>
      <c r="D121" s="68"/>
      <c r="E121" s="68"/>
      <c r="F121" s="68"/>
      <c r="G121" s="68"/>
      <c r="H121" s="68"/>
    </row>
    <row r="122" spans="1:8" s="84" customFormat="1">
      <c r="A122" s="68"/>
      <c r="B122" s="68"/>
      <c r="C122" s="68"/>
      <c r="D122" s="68"/>
      <c r="E122" s="68"/>
      <c r="F122" s="68"/>
      <c r="G122" s="68"/>
      <c r="H122" s="68"/>
    </row>
    <row r="123" spans="1:8" s="84" customFormat="1">
      <c r="A123" s="68"/>
      <c r="B123" s="68"/>
      <c r="C123" s="68"/>
      <c r="D123" s="68"/>
      <c r="E123" s="68"/>
      <c r="F123" s="68"/>
      <c r="G123" s="68"/>
      <c r="H123" s="68"/>
    </row>
    <row r="124" spans="1:8" s="84" customFormat="1">
      <c r="A124" s="68"/>
      <c r="B124" s="68"/>
      <c r="C124" s="68"/>
      <c r="D124" s="68"/>
      <c r="E124" s="68"/>
      <c r="F124" s="68"/>
      <c r="G124" s="68"/>
      <c r="H124" s="68"/>
    </row>
    <row r="125" spans="1:8" s="84" customFormat="1">
      <c r="A125" s="68"/>
      <c r="B125" s="68"/>
      <c r="C125" s="68"/>
      <c r="D125" s="68"/>
      <c r="E125" s="68"/>
      <c r="F125" s="68"/>
      <c r="G125" s="68"/>
      <c r="H125" s="68"/>
    </row>
    <row r="126" spans="1:8" s="84" customFormat="1">
      <c r="A126" s="68"/>
      <c r="B126" s="68"/>
      <c r="C126" s="68"/>
      <c r="D126" s="68"/>
      <c r="E126" s="68"/>
      <c r="F126" s="68"/>
      <c r="G126" s="68"/>
      <c r="H126" s="68"/>
    </row>
    <row r="127" spans="1:8" s="84" customFormat="1">
      <c r="A127" s="68"/>
      <c r="B127" s="68"/>
      <c r="C127" s="68"/>
      <c r="D127" s="68"/>
      <c r="E127" s="68"/>
      <c r="F127" s="68"/>
      <c r="G127" s="68"/>
      <c r="H127" s="68"/>
    </row>
    <row r="128" spans="1:8" s="84" customFormat="1">
      <c r="A128" s="68"/>
      <c r="B128" s="68"/>
      <c r="C128" s="68"/>
      <c r="D128" s="68"/>
      <c r="E128" s="68"/>
      <c r="F128" s="68"/>
      <c r="G128" s="68"/>
      <c r="H128" s="68"/>
    </row>
    <row r="129" spans="1:8" s="84" customFormat="1">
      <c r="A129" s="68"/>
      <c r="B129" s="68"/>
      <c r="C129" s="68"/>
      <c r="D129" s="68"/>
      <c r="E129" s="68"/>
      <c r="F129" s="68"/>
      <c r="G129" s="68"/>
      <c r="H129" s="68"/>
    </row>
    <row r="130" spans="1:8" s="84" customFormat="1">
      <c r="A130" s="68"/>
      <c r="B130" s="68"/>
      <c r="C130" s="68"/>
      <c r="D130" s="68"/>
      <c r="E130" s="68"/>
      <c r="F130" s="68"/>
      <c r="G130" s="68"/>
      <c r="H130" s="68"/>
    </row>
    <row r="131" spans="1:8" s="84" customFormat="1">
      <c r="A131" s="68"/>
      <c r="B131" s="68"/>
      <c r="C131" s="68"/>
      <c r="D131" s="68"/>
      <c r="E131" s="68"/>
      <c r="F131" s="68"/>
      <c r="G131" s="68"/>
      <c r="H131" s="68"/>
    </row>
    <row r="132" spans="1:8" s="84" customFormat="1">
      <c r="A132" s="68"/>
      <c r="B132" s="68"/>
      <c r="C132" s="68"/>
      <c r="D132" s="68"/>
      <c r="E132" s="68"/>
      <c r="F132" s="68"/>
      <c r="G132" s="68"/>
      <c r="H132" s="68"/>
    </row>
    <row r="133" spans="1:8" s="84" customFormat="1">
      <c r="A133" s="68"/>
      <c r="B133" s="68"/>
      <c r="C133" s="68"/>
      <c r="D133" s="68"/>
      <c r="E133" s="68"/>
      <c r="F133" s="68"/>
      <c r="G133" s="68"/>
      <c r="H133" s="68"/>
    </row>
    <row r="134" spans="1:8" s="84" customFormat="1">
      <c r="A134" s="68"/>
      <c r="B134" s="68"/>
      <c r="C134" s="68"/>
      <c r="D134" s="68"/>
      <c r="E134" s="68"/>
      <c r="F134" s="68"/>
      <c r="G134" s="68"/>
      <c r="H134" s="68"/>
    </row>
    <row r="135" spans="1:8" s="84" customFormat="1">
      <c r="A135" s="68"/>
      <c r="B135" s="68"/>
      <c r="C135" s="68"/>
      <c r="D135" s="68"/>
      <c r="E135" s="68"/>
      <c r="F135" s="68"/>
      <c r="G135" s="68"/>
      <c r="H135" s="68"/>
    </row>
    <row r="136" spans="1:8" s="84" customFormat="1">
      <c r="A136" s="68"/>
      <c r="B136" s="68"/>
      <c r="C136" s="68"/>
      <c r="D136" s="68"/>
      <c r="E136" s="68"/>
      <c r="F136" s="68"/>
      <c r="G136" s="68"/>
      <c r="H136" s="68"/>
    </row>
    <row r="137" spans="1:8" s="84" customFormat="1">
      <c r="A137" s="68"/>
      <c r="B137" s="68"/>
      <c r="C137" s="68"/>
      <c r="D137" s="68"/>
      <c r="E137" s="68"/>
      <c r="F137" s="68"/>
      <c r="G137" s="68"/>
      <c r="H137" s="68"/>
    </row>
    <row r="138" spans="1:8" s="84" customFormat="1">
      <c r="A138" s="68"/>
      <c r="B138" s="68"/>
      <c r="C138" s="68"/>
      <c r="D138" s="68"/>
      <c r="E138" s="68"/>
      <c r="F138" s="68"/>
      <c r="G138" s="68"/>
      <c r="H138" s="68"/>
    </row>
    <row r="139" spans="1:8" s="84" customFormat="1">
      <c r="A139" s="68"/>
      <c r="B139" s="68"/>
      <c r="C139" s="68"/>
      <c r="D139" s="68"/>
      <c r="E139" s="68"/>
      <c r="F139" s="68"/>
      <c r="G139" s="68"/>
      <c r="H139" s="68"/>
    </row>
    <row r="140" spans="1:8" s="84" customFormat="1">
      <c r="A140" s="68"/>
      <c r="B140" s="68"/>
      <c r="C140" s="68"/>
      <c r="D140" s="68"/>
      <c r="E140" s="68"/>
      <c r="F140" s="68"/>
      <c r="G140" s="68"/>
      <c r="H140" s="68"/>
    </row>
    <row r="141" spans="1:8" s="84" customFormat="1">
      <c r="A141" s="68"/>
      <c r="B141" s="68"/>
      <c r="C141" s="68"/>
      <c r="D141" s="68"/>
      <c r="E141" s="68"/>
      <c r="F141" s="68"/>
      <c r="G141" s="68"/>
      <c r="H141" s="68"/>
    </row>
    <row r="142" spans="1:8" s="84" customFormat="1">
      <c r="A142" s="68"/>
      <c r="B142" s="68"/>
      <c r="C142" s="68"/>
      <c r="D142" s="68"/>
      <c r="E142" s="68"/>
      <c r="F142" s="68"/>
      <c r="G142" s="68"/>
      <c r="H142" s="68"/>
    </row>
    <row r="143" spans="1:8" s="84" customFormat="1">
      <c r="A143" s="68"/>
      <c r="B143" s="68"/>
      <c r="C143" s="68"/>
      <c r="D143" s="68"/>
      <c r="E143" s="68"/>
      <c r="F143" s="68"/>
      <c r="G143" s="68"/>
      <c r="H143" s="68"/>
    </row>
    <row r="144" spans="1:8" s="84" customFormat="1">
      <c r="A144" s="68"/>
      <c r="B144" s="68"/>
      <c r="C144" s="68"/>
      <c r="D144" s="68"/>
      <c r="E144" s="68"/>
      <c r="F144" s="68"/>
      <c r="G144" s="68"/>
      <c r="H144" s="68"/>
    </row>
    <row r="145" spans="1:8" s="84" customFormat="1">
      <c r="A145" s="68"/>
      <c r="B145" s="68"/>
      <c r="C145" s="68"/>
      <c r="D145" s="68"/>
      <c r="E145" s="68"/>
      <c r="F145" s="68"/>
      <c r="G145" s="68"/>
      <c r="H145" s="68"/>
    </row>
    <row r="146" spans="1:8" s="84" customFormat="1">
      <c r="A146" s="68"/>
      <c r="B146" s="68"/>
      <c r="C146" s="68"/>
      <c r="D146" s="68"/>
      <c r="E146" s="68"/>
      <c r="F146" s="68"/>
      <c r="G146" s="68"/>
      <c r="H146" s="68"/>
    </row>
    <row r="147" spans="1:8" s="84" customFormat="1">
      <c r="A147" s="68"/>
      <c r="B147" s="68"/>
      <c r="C147" s="68"/>
      <c r="D147" s="68"/>
      <c r="E147" s="68"/>
      <c r="F147" s="68"/>
      <c r="G147" s="68"/>
      <c r="H147" s="68"/>
    </row>
    <row r="148" spans="1:8" s="84" customFormat="1">
      <c r="A148" s="68"/>
      <c r="B148" s="68"/>
      <c r="C148" s="68"/>
      <c r="D148" s="68"/>
      <c r="E148" s="68"/>
      <c r="F148" s="68"/>
      <c r="G148" s="68"/>
      <c r="H148" s="68"/>
    </row>
    <row r="149" spans="1:8" s="84" customFormat="1">
      <c r="A149" s="68"/>
      <c r="B149" s="68"/>
      <c r="C149" s="68"/>
      <c r="D149" s="68"/>
      <c r="E149" s="68"/>
      <c r="F149" s="68"/>
      <c r="G149" s="68"/>
      <c r="H149" s="68"/>
    </row>
    <row r="150" spans="1:8" s="84" customFormat="1">
      <c r="A150" s="68"/>
      <c r="B150" s="68"/>
      <c r="C150" s="68"/>
      <c r="D150" s="68"/>
      <c r="E150" s="68"/>
      <c r="F150" s="68"/>
      <c r="G150" s="68"/>
      <c r="H150" s="68"/>
    </row>
    <row r="151" spans="1:8" s="84" customFormat="1">
      <c r="A151" s="68"/>
      <c r="B151" s="68"/>
      <c r="C151" s="68"/>
      <c r="D151" s="68"/>
      <c r="E151" s="68"/>
      <c r="F151" s="68"/>
      <c r="G151" s="68"/>
      <c r="H151" s="68"/>
    </row>
    <row r="152" spans="1:8" s="84" customFormat="1">
      <c r="A152" s="68"/>
      <c r="B152" s="68"/>
      <c r="C152" s="68"/>
      <c r="D152" s="68"/>
      <c r="E152" s="68"/>
      <c r="F152" s="68"/>
      <c r="G152" s="68"/>
      <c r="H152" s="68"/>
    </row>
    <row r="153" spans="1:8" s="84" customFormat="1">
      <c r="A153" s="68"/>
      <c r="B153" s="68"/>
      <c r="C153" s="68"/>
      <c r="D153" s="68"/>
      <c r="E153" s="68"/>
      <c r="F153" s="68"/>
      <c r="G153" s="68"/>
      <c r="H153" s="68"/>
    </row>
    <row r="154" spans="1:8" s="84" customFormat="1">
      <c r="A154" s="68"/>
      <c r="B154" s="68"/>
      <c r="C154" s="68"/>
      <c r="D154" s="68"/>
      <c r="E154" s="68"/>
      <c r="F154" s="68"/>
      <c r="G154" s="68"/>
      <c r="H154" s="68"/>
    </row>
    <row r="155" spans="1:8" s="84" customFormat="1">
      <c r="A155" s="68"/>
      <c r="B155" s="68"/>
      <c r="C155" s="68"/>
      <c r="D155" s="68"/>
      <c r="E155" s="68"/>
      <c r="F155" s="68"/>
      <c r="G155" s="68"/>
      <c r="H155" s="68"/>
    </row>
    <row r="156" spans="1:8" s="84" customFormat="1">
      <c r="A156" s="68"/>
      <c r="B156" s="68"/>
      <c r="C156" s="68"/>
      <c r="D156" s="68"/>
      <c r="E156" s="68"/>
      <c r="F156" s="68"/>
      <c r="G156" s="68"/>
      <c r="H156" s="68"/>
    </row>
    <row r="157" spans="1:8" s="84" customFormat="1">
      <c r="A157" s="68"/>
      <c r="B157" s="68"/>
      <c r="C157" s="68"/>
      <c r="D157" s="68"/>
      <c r="E157" s="68"/>
      <c r="F157" s="68"/>
      <c r="G157" s="68"/>
      <c r="H157" s="68"/>
    </row>
    <row r="158" spans="1:8" s="84" customFormat="1">
      <c r="A158" s="68"/>
      <c r="B158" s="68"/>
      <c r="C158" s="68"/>
      <c r="D158" s="68"/>
      <c r="E158" s="68"/>
      <c r="F158" s="68"/>
      <c r="G158" s="68"/>
      <c r="H158" s="68"/>
    </row>
    <row r="159" spans="1:8" s="84" customFormat="1">
      <c r="A159" s="68"/>
      <c r="B159" s="68"/>
      <c r="C159" s="68"/>
      <c r="D159" s="68"/>
      <c r="E159" s="68"/>
      <c r="F159" s="68"/>
      <c r="G159" s="68"/>
      <c r="H159" s="68"/>
    </row>
    <row r="160" spans="1:8" s="84" customFormat="1">
      <c r="A160" s="68"/>
      <c r="B160" s="68"/>
      <c r="C160" s="68"/>
      <c r="D160" s="68"/>
      <c r="E160" s="68"/>
      <c r="F160" s="68"/>
      <c r="G160" s="68"/>
      <c r="H160" s="68"/>
    </row>
    <row r="161" spans="1:8" s="84" customFormat="1">
      <c r="A161" s="68"/>
      <c r="B161" s="68"/>
      <c r="C161" s="68"/>
      <c r="D161" s="68"/>
      <c r="E161" s="68"/>
      <c r="F161" s="68"/>
      <c r="G161" s="68"/>
      <c r="H161" s="68"/>
    </row>
    <row r="162" spans="1:8" s="84" customFormat="1">
      <c r="A162" s="68"/>
      <c r="B162" s="68"/>
      <c r="C162" s="68"/>
      <c r="D162" s="68"/>
      <c r="E162" s="68"/>
      <c r="F162" s="68"/>
      <c r="G162" s="68"/>
      <c r="H162" s="68"/>
    </row>
    <row r="163" spans="1:8" s="84" customFormat="1">
      <c r="A163" s="68"/>
      <c r="B163" s="68"/>
      <c r="C163" s="68"/>
      <c r="D163" s="68"/>
      <c r="E163" s="68"/>
      <c r="F163" s="68"/>
      <c r="G163" s="68"/>
      <c r="H163" s="68"/>
    </row>
    <row r="164" spans="1:8" s="84" customFormat="1">
      <c r="A164" s="68"/>
      <c r="B164" s="68"/>
      <c r="C164" s="68"/>
      <c r="D164" s="68"/>
      <c r="E164" s="68"/>
      <c r="F164" s="68"/>
      <c r="G164" s="68"/>
      <c r="H164" s="68"/>
    </row>
    <row r="165" spans="1:8" s="84" customFormat="1">
      <c r="A165" s="68"/>
      <c r="B165" s="68"/>
      <c r="C165" s="68"/>
      <c r="D165" s="68"/>
      <c r="E165" s="68"/>
      <c r="F165" s="68"/>
      <c r="G165" s="68"/>
      <c r="H165" s="68"/>
    </row>
    <row r="166" spans="1:8" s="84" customFormat="1">
      <c r="A166" s="68"/>
      <c r="B166" s="68"/>
      <c r="C166" s="68"/>
      <c r="D166" s="68"/>
      <c r="E166" s="68"/>
      <c r="F166" s="68"/>
      <c r="G166" s="68"/>
      <c r="H166" s="68"/>
    </row>
    <row r="167" spans="1:8" s="84" customFormat="1">
      <c r="A167" s="68"/>
      <c r="B167" s="68"/>
      <c r="C167" s="68"/>
      <c r="D167" s="68"/>
      <c r="E167" s="68"/>
      <c r="F167" s="68"/>
      <c r="G167" s="68"/>
      <c r="H167" s="68"/>
    </row>
    <row r="168" spans="1:8" s="84" customFormat="1">
      <c r="A168" s="68"/>
      <c r="B168" s="68"/>
      <c r="C168" s="68"/>
      <c r="D168" s="68"/>
      <c r="E168" s="68"/>
      <c r="F168" s="68"/>
      <c r="G168" s="68"/>
      <c r="H168" s="68"/>
    </row>
    <row r="169" spans="1:8" s="84" customFormat="1">
      <c r="A169" s="68"/>
      <c r="B169" s="68"/>
      <c r="C169" s="68"/>
      <c r="D169" s="68"/>
      <c r="E169" s="68"/>
      <c r="F169" s="68"/>
      <c r="G169" s="68"/>
      <c r="H169" s="68"/>
    </row>
    <row r="170" spans="1:8" s="84" customFormat="1">
      <c r="A170" s="68"/>
      <c r="B170" s="68"/>
      <c r="C170" s="68"/>
      <c r="D170" s="68"/>
      <c r="E170" s="68"/>
      <c r="F170" s="68"/>
      <c r="G170" s="68"/>
      <c r="H170" s="68"/>
    </row>
    <row r="171" spans="1:8" s="84" customFormat="1">
      <c r="A171" s="68"/>
      <c r="B171" s="68"/>
      <c r="C171" s="68"/>
      <c r="D171" s="68"/>
      <c r="E171" s="68"/>
      <c r="F171" s="68"/>
      <c r="G171" s="68"/>
      <c r="H171" s="68"/>
    </row>
    <row r="172" spans="1:8" s="84" customFormat="1">
      <c r="A172" s="68"/>
      <c r="B172" s="68"/>
      <c r="C172" s="68"/>
      <c r="D172" s="68"/>
      <c r="E172" s="68"/>
      <c r="F172" s="68"/>
      <c r="G172" s="68"/>
      <c r="H172" s="68"/>
    </row>
    <row r="173" spans="1:8" s="84" customFormat="1">
      <c r="A173" s="68"/>
      <c r="B173" s="68"/>
      <c r="C173" s="68"/>
      <c r="D173" s="68"/>
      <c r="E173" s="68"/>
      <c r="F173" s="68"/>
      <c r="G173" s="68"/>
      <c r="H173" s="68"/>
    </row>
    <row r="174" spans="1:8" s="84" customFormat="1">
      <c r="A174" s="68"/>
      <c r="B174" s="68"/>
      <c r="C174" s="68"/>
      <c r="D174" s="68"/>
      <c r="E174" s="68"/>
      <c r="F174" s="68"/>
      <c r="G174" s="68"/>
      <c r="H174" s="68"/>
    </row>
    <row r="175" spans="1:8" s="84" customFormat="1">
      <c r="A175" s="68"/>
      <c r="B175" s="68"/>
      <c r="C175" s="68"/>
      <c r="D175" s="68"/>
      <c r="E175" s="68"/>
      <c r="F175" s="68"/>
      <c r="G175" s="68"/>
      <c r="H175" s="68"/>
    </row>
    <row r="176" spans="1:8" s="84" customFormat="1">
      <c r="A176" s="68"/>
      <c r="B176" s="68"/>
      <c r="C176" s="68"/>
      <c r="D176" s="68"/>
      <c r="E176" s="68"/>
      <c r="F176" s="68"/>
      <c r="G176" s="68"/>
      <c r="H176" s="68"/>
    </row>
    <row r="177" spans="1:8" s="84" customFormat="1">
      <c r="A177" s="68"/>
      <c r="B177" s="68"/>
      <c r="C177" s="68"/>
      <c r="D177" s="68"/>
      <c r="E177" s="68"/>
      <c r="F177" s="68"/>
      <c r="G177" s="68"/>
      <c r="H177" s="68"/>
    </row>
    <row r="178" spans="1:8" s="84" customFormat="1">
      <c r="A178" s="68"/>
      <c r="B178" s="68"/>
      <c r="C178" s="68"/>
      <c r="D178" s="68"/>
      <c r="E178" s="68"/>
      <c r="F178" s="68"/>
      <c r="G178" s="68"/>
      <c r="H178" s="68"/>
    </row>
    <row r="179" spans="1:8" s="84" customFormat="1">
      <c r="A179" s="68"/>
      <c r="B179" s="68"/>
      <c r="C179" s="68"/>
      <c r="D179" s="68"/>
      <c r="E179" s="68"/>
      <c r="F179" s="68"/>
      <c r="G179" s="68"/>
      <c r="H179" s="68"/>
    </row>
    <row r="180" spans="1:8" s="84" customFormat="1">
      <c r="A180" s="68"/>
      <c r="B180" s="68"/>
      <c r="C180" s="68"/>
      <c r="D180" s="68"/>
      <c r="E180" s="68"/>
      <c r="F180" s="68"/>
      <c r="G180" s="68"/>
      <c r="H180" s="68"/>
    </row>
    <row r="181" spans="1:8" s="84" customFormat="1">
      <c r="A181" s="68"/>
      <c r="B181" s="68"/>
      <c r="C181" s="68"/>
      <c r="D181" s="68"/>
      <c r="E181" s="68"/>
      <c r="F181" s="68"/>
      <c r="G181" s="68"/>
      <c r="H181" s="68"/>
    </row>
    <row r="182" spans="1:8" s="84" customFormat="1">
      <c r="A182" s="68"/>
      <c r="B182" s="68"/>
      <c r="C182" s="68"/>
      <c r="D182" s="68"/>
      <c r="E182" s="68"/>
      <c r="F182" s="68"/>
      <c r="G182" s="68"/>
      <c r="H182" s="68"/>
    </row>
    <row r="183" spans="1:8" s="84" customFormat="1">
      <c r="A183" s="68"/>
      <c r="B183" s="68"/>
      <c r="C183" s="68"/>
      <c r="D183" s="68"/>
      <c r="E183" s="68"/>
      <c r="F183" s="68"/>
      <c r="G183" s="68"/>
      <c r="H183" s="68"/>
    </row>
    <row r="184" spans="1:8" s="84" customFormat="1">
      <c r="A184" s="68"/>
      <c r="B184" s="68"/>
      <c r="C184" s="68"/>
      <c r="D184" s="68"/>
      <c r="E184" s="68"/>
      <c r="F184" s="68"/>
      <c r="G184" s="68"/>
      <c r="H184" s="68"/>
    </row>
    <row r="185" spans="1:8" s="84" customFormat="1">
      <c r="A185" s="68"/>
      <c r="B185" s="68"/>
      <c r="C185" s="68"/>
      <c r="D185" s="68"/>
      <c r="E185" s="68"/>
      <c r="F185" s="68"/>
      <c r="G185" s="68"/>
      <c r="H185" s="68"/>
    </row>
    <row r="186" spans="1:8" s="84" customFormat="1">
      <c r="A186" s="68"/>
      <c r="B186" s="68"/>
      <c r="C186" s="68"/>
      <c r="D186" s="68"/>
      <c r="E186" s="68"/>
      <c r="F186" s="68"/>
      <c r="G186" s="68"/>
      <c r="H186" s="68"/>
    </row>
    <row r="187" spans="1:8" s="84" customFormat="1">
      <c r="A187" s="68"/>
      <c r="B187" s="68"/>
      <c r="C187" s="68"/>
      <c r="D187" s="68"/>
      <c r="E187" s="68"/>
      <c r="F187" s="68"/>
      <c r="G187" s="68"/>
      <c r="H187" s="68"/>
    </row>
    <row r="188" spans="1:8" s="84" customFormat="1">
      <c r="A188" s="68"/>
      <c r="B188" s="68"/>
      <c r="C188" s="68"/>
      <c r="D188" s="68"/>
      <c r="E188" s="68"/>
      <c r="F188" s="68"/>
      <c r="G188" s="68"/>
      <c r="H188" s="68"/>
    </row>
    <row r="189" spans="1:8" s="84" customFormat="1">
      <c r="A189" s="68"/>
      <c r="B189" s="68"/>
      <c r="C189" s="68"/>
      <c r="D189" s="68"/>
      <c r="E189" s="68"/>
      <c r="F189" s="68"/>
      <c r="G189" s="68"/>
      <c r="H189" s="68"/>
    </row>
    <row r="190" spans="1:8" s="84" customFormat="1">
      <c r="A190" s="68"/>
      <c r="B190" s="68"/>
      <c r="C190" s="68"/>
      <c r="D190" s="68"/>
      <c r="E190" s="68"/>
      <c r="F190" s="68"/>
      <c r="G190" s="68"/>
      <c r="H190" s="68"/>
    </row>
    <row r="191" spans="1:8" s="84" customFormat="1">
      <c r="A191" s="68"/>
      <c r="B191" s="68"/>
      <c r="C191" s="68"/>
      <c r="D191" s="68"/>
      <c r="E191" s="68"/>
      <c r="F191" s="68"/>
      <c r="G191" s="68"/>
      <c r="H191" s="68"/>
    </row>
    <row r="192" spans="1:8" s="84" customFormat="1">
      <c r="A192" s="68"/>
      <c r="B192" s="68"/>
      <c r="C192" s="68"/>
      <c r="D192" s="68"/>
      <c r="E192" s="68"/>
      <c r="F192" s="68"/>
      <c r="G192" s="68"/>
      <c r="H192" s="68"/>
    </row>
    <row r="193" spans="1:8" s="84" customFormat="1">
      <c r="A193" s="68"/>
      <c r="B193" s="68"/>
      <c r="C193" s="68"/>
      <c r="D193" s="68"/>
      <c r="E193" s="68"/>
      <c r="F193" s="68"/>
      <c r="G193" s="68"/>
      <c r="H193" s="68"/>
    </row>
    <row r="194" spans="1:8" s="84" customFormat="1">
      <c r="A194" s="68"/>
      <c r="B194" s="68"/>
      <c r="C194" s="68"/>
      <c r="D194" s="68"/>
      <c r="E194" s="68"/>
      <c r="F194" s="68"/>
      <c r="G194" s="68"/>
      <c r="H194" s="68"/>
    </row>
    <row r="195" spans="1:8" s="84" customFormat="1">
      <c r="A195" s="68"/>
      <c r="B195" s="68"/>
      <c r="C195" s="68"/>
      <c r="D195" s="68"/>
      <c r="E195" s="68"/>
      <c r="F195" s="68"/>
      <c r="G195" s="68"/>
      <c r="H195" s="68"/>
    </row>
    <row r="196" spans="1:8" s="84" customFormat="1">
      <c r="A196" s="68"/>
      <c r="B196" s="68"/>
      <c r="C196" s="68"/>
      <c r="D196" s="68"/>
      <c r="E196" s="68"/>
      <c r="F196" s="68"/>
      <c r="G196" s="68"/>
      <c r="H196" s="68"/>
    </row>
    <row r="197" spans="1:8" s="84" customFormat="1">
      <c r="A197" s="68"/>
      <c r="B197" s="68"/>
      <c r="C197" s="68"/>
      <c r="D197" s="68"/>
      <c r="E197" s="68"/>
      <c r="F197" s="68"/>
      <c r="G197" s="68"/>
      <c r="H197" s="68"/>
    </row>
    <row r="198" spans="1:8" s="84" customFormat="1">
      <c r="A198" s="68"/>
      <c r="B198" s="68"/>
      <c r="C198" s="68"/>
      <c r="D198" s="68"/>
      <c r="E198" s="68"/>
      <c r="F198" s="68"/>
      <c r="G198" s="68"/>
      <c r="H198" s="68"/>
    </row>
    <row r="199" spans="1:8" s="84" customFormat="1">
      <c r="A199" s="68"/>
      <c r="B199" s="68"/>
      <c r="C199" s="68"/>
      <c r="D199" s="68"/>
      <c r="E199" s="68"/>
      <c r="F199" s="68"/>
      <c r="G199" s="68"/>
      <c r="H199" s="68"/>
    </row>
    <row r="200" spans="1:8" s="84" customFormat="1">
      <c r="A200" s="68"/>
      <c r="B200" s="68"/>
      <c r="C200" s="68"/>
      <c r="D200" s="68"/>
      <c r="E200" s="68"/>
      <c r="F200" s="68"/>
      <c r="G200" s="68"/>
      <c r="H200" s="68"/>
    </row>
    <row r="201" spans="1:8" s="84" customFormat="1">
      <c r="A201" s="68"/>
      <c r="B201" s="68"/>
      <c r="C201" s="68"/>
      <c r="D201" s="68"/>
      <c r="E201" s="68"/>
      <c r="F201" s="68"/>
      <c r="G201" s="68"/>
      <c r="H201" s="68"/>
    </row>
    <row r="202" spans="1:8" s="84" customFormat="1">
      <c r="A202" s="68"/>
      <c r="B202" s="68"/>
      <c r="C202" s="68"/>
      <c r="D202" s="68"/>
      <c r="E202" s="68"/>
      <c r="F202" s="68"/>
      <c r="G202" s="68"/>
      <c r="H202" s="68"/>
    </row>
    <row r="203" spans="1:8" s="84" customFormat="1">
      <c r="A203" s="68"/>
      <c r="B203" s="68"/>
      <c r="C203" s="68"/>
      <c r="D203" s="68"/>
      <c r="E203" s="68"/>
      <c r="F203" s="68"/>
      <c r="G203" s="68"/>
      <c r="H203" s="68"/>
    </row>
    <row r="204" spans="1:8" s="84" customFormat="1">
      <c r="A204" s="68"/>
      <c r="B204" s="68"/>
      <c r="C204" s="68"/>
      <c r="D204" s="68"/>
      <c r="E204" s="68"/>
      <c r="F204" s="68"/>
      <c r="G204" s="68"/>
      <c r="H204" s="68"/>
    </row>
    <row r="205" spans="1:8" s="84" customFormat="1">
      <c r="A205" s="68"/>
      <c r="B205" s="68"/>
      <c r="C205" s="68"/>
      <c r="D205" s="68"/>
      <c r="E205" s="68"/>
      <c r="F205" s="68"/>
      <c r="G205" s="68"/>
      <c r="H205" s="68"/>
    </row>
    <row r="206" spans="1:8" s="84" customFormat="1">
      <c r="A206" s="68"/>
      <c r="B206" s="68"/>
      <c r="C206" s="68"/>
      <c r="D206" s="68"/>
      <c r="E206" s="68"/>
      <c r="F206" s="68"/>
      <c r="G206" s="68"/>
      <c r="H206" s="68"/>
    </row>
    <row r="207" spans="1:8" s="84" customFormat="1">
      <c r="A207" s="68"/>
      <c r="B207" s="68"/>
      <c r="C207" s="68"/>
      <c r="D207" s="68"/>
      <c r="E207" s="68"/>
      <c r="F207" s="68"/>
      <c r="G207" s="68"/>
      <c r="H207" s="68"/>
    </row>
    <row r="208" spans="1:8" s="84" customFormat="1">
      <c r="A208" s="68"/>
      <c r="B208" s="68"/>
      <c r="C208" s="68"/>
      <c r="D208" s="68"/>
      <c r="E208" s="68"/>
      <c r="F208" s="68"/>
      <c r="G208" s="68"/>
      <c r="H208" s="68"/>
    </row>
    <row r="209" spans="1:8" s="84" customFormat="1">
      <c r="A209" s="68"/>
      <c r="B209" s="68"/>
      <c r="C209" s="68"/>
      <c r="D209" s="68"/>
      <c r="E209" s="68"/>
      <c r="F209" s="68"/>
      <c r="G209" s="68"/>
      <c r="H209" s="68"/>
    </row>
    <row r="210" spans="1:8" s="84" customFormat="1">
      <c r="A210" s="68"/>
      <c r="B210" s="68"/>
      <c r="C210" s="68"/>
      <c r="D210" s="68"/>
      <c r="E210" s="68"/>
      <c r="F210" s="68"/>
      <c r="G210" s="68"/>
      <c r="H210" s="68"/>
    </row>
    <row r="211" spans="1:8" s="84" customFormat="1">
      <c r="A211" s="68"/>
      <c r="B211" s="68"/>
      <c r="C211" s="68"/>
      <c r="D211" s="68"/>
      <c r="E211" s="68"/>
      <c r="F211" s="68"/>
      <c r="G211" s="68"/>
      <c r="H211" s="68"/>
    </row>
    <row r="212" spans="1:8" s="84" customFormat="1">
      <c r="A212" s="68"/>
      <c r="B212" s="68"/>
      <c r="C212" s="68"/>
      <c r="D212" s="68"/>
      <c r="E212" s="68"/>
      <c r="F212" s="68"/>
      <c r="G212" s="68"/>
      <c r="H212" s="68"/>
    </row>
    <row r="213" spans="1:8" s="84" customFormat="1">
      <c r="A213" s="68"/>
      <c r="B213" s="68"/>
      <c r="C213" s="68"/>
      <c r="D213" s="68"/>
      <c r="E213" s="68"/>
      <c r="F213" s="68"/>
      <c r="G213" s="68"/>
      <c r="H213" s="68"/>
    </row>
    <row r="214" spans="1:8" s="84" customFormat="1">
      <c r="A214" s="68"/>
      <c r="B214" s="68"/>
      <c r="C214" s="68"/>
      <c r="D214" s="68"/>
      <c r="E214" s="68"/>
      <c r="F214" s="68"/>
      <c r="G214" s="68"/>
      <c r="H214" s="68"/>
    </row>
    <row r="215" spans="1:8" s="84" customFormat="1">
      <c r="A215" s="68"/>
      <c r="B215" s="68"/>
      <c r="C215" s="68"/>
      <c r="D215" s="68"/>
      <c r="E215" s="68"/>
      <c r="F215" s="68"/>
      <c r="G215" s="68"/>
      <c r="H215" s="68"/>
    </row>
    <row r="216" spans="1:8" s="84" customFormat="1">
      <c r="A216" s="68"/>
      <c r="B216" s="68"/>
      <c r="C216" s="68"/>
      <c r="D216" s="68"/>
      <c r="E216" s="68"/>
      <c r="F216" s="68"/>
      <c r="G216" s="68"/>
      <c r="H216" s="68"/>
    </row>
    <row r="217" spans="1:8" s="84" customFormat="1">
      <c r="A217" s="68"/>
      <c r="B217" s="68"/>
      <c r="C217" s="68"/>
      <c r="D217" s="68"/>
      <c r="E217" s="68"/>
      <c r="F217" s="68"/>
      <c r="G217" s="68"/>
      <c r="H217" s="68"/>
    </row>
    <row r="218" spans="1:8" s="84" customFormat="1">
      <c r="A218" s="68"/>
      <c r="B218" s="68"/>
      <c r="C218" s="68"/>
      <c r="D218" s="68"/>
      <c r="E218" s="68"/>
      <c r="F218" s="68"/>
      <c r="G218" s="68"/>
      <c r="H218" s="68"/>
    </row>
    <row r="219" spans="1:8" s="84" customFormat="1">
      <c r="A219" s="68"/>
      <c r="B219" s="68"/>
      <c r="C219" s="68"/>
      <c r="D219" s="68"/>
      <c r="E219" s="68"/>
      <c r="F219" s="68"/>
      <c r="G219" s="68"/>
      <c r="H219" s="68"/>
    </row>
    <row r="220" spans="1:8" s="84" customFormat="1">
      <c r="A220" s="68"/>
      <c r="B220" s="68"/>
      <c r="C220" s="68"/>
      <c r="D220" s="68"/>
      <c r="E220" s="68"/>
      <c r="F220" s="68"/>
      <c r="G220" s="68"/>
      <c r="H220" s="68"/>
    </row>
    <row r="221" spans="1:8" s="84" customFormat="1">
      <c r="A221" s="68"/>
      <c r="B221" s="68"/>
      <c r="C221" s="68"/>
      <c r="D221" s="68"/>
      <c r="E221" s="68"/>
      <c r="F221" s="68"/>
      <c r="G221" s="68"/>
      <c r="H221" s="68"/>
    </row>
    <row r="222" spans="1:8" s="84" customFormat="1">
      <c r="A222" s="68"/>
      <c r="B222" s="68"/>
      <c r="C222" s="68"/>
      <c r="D222" s="68"/>
      <c r="E222" s="68"/>
      <c r="F222" s="68"/>
      <c r="G222" s="68"/>
      <c r="H222" s="68"/>
    </row>
    <row r="223" spans="1:8" s="84" customFormat="1">
      <c r="A223" s="68"/>
      <c r="B223" s="68"/>
      <c r="C223" s="68"/>
      <c r="D223" s="68"/>
      <c r="E223" s="68"/>
      <c r="F223" s="68"/>
      <c r="G223" s="68"/>
      <c r="H223" s="68"/>
    </row>
    <row r="224" spans="1:8" s="84" customFormat="1">
      <c r="A224" s="68"/>
      <c r="B224" s="68"/>
      <c r="C224" s="68"/>
      <c r="D224" s="68"/>
      <c r="E224" s="68"/>
      <c r="F224" s="68"/>
      <c r="G224" s="68"/>
      <c r="H224" s="68"/>
    </row>
    <row r="225" spans="1:8" s="84" customFormat="1">
      <c r="A225" s="68"/>
      <c r="B225" s="68"/>
      <c r="C225" s="68"/>
      <c r="D225" s="68"/>
      <c r="E225" s="68"/>
      <c r="F225" s="68"/>
      <c r="G225" s="68"/>
      <c r="H225" s="68"/>
    </row>
    <row r="226" spans="1:8" s="84" customFormat="1">
      <c r="A226" s="68"/>
      <c r="B226" s="68"/>
      <c r="C226" s="68"/>
      <c r="D226" s="68"/>
      <c r="E226" s="68"/>
      <c r="F226" s="68"/>
      <c r="G226" s="68"/>
      <c r="H226" s="68"/>
    </row>
    <row r="227" spans="1:8" s="84" customFormat="1">
      <c r="A227" s="68"/>
      <c r="B227" s="68"/>
      <c r="C227" s="68"/>
      <c r="D227" s="68"/>
      <c r="E227" s="68"/>
      <c r="F227" s="68"/>
      <c r="G227" s="68"/>
      <c r="H227" s="68"/>
    </row>
    <row r="228" spans="1:8" s="84" customFormat="1">
      <c r="A228" s="68"/>
      <c r="B228" s="68"/>
      <c r="C228" s="68"/>
      <c r="D228" s="68"/>
      <c r="E228" s="68"/>
      <c r="F228" s="68"/>
      <c r="G228" s="68"/>
      <c r="H228" s="68"/>
    </row>
    <row r="229" spans="1:8" s="84" customFormat="1">
      <c r="A229" s="68"/>
      <c r="B229" s="68"/>
      <c r="C229" s="68"/>
      <c r="D229" s="68"/>
      <c r="E229" s="68"/>
      <c r="F229" s="68"/>
      <c r="G229" s="68"/>
      <c r="H229" s="68"/>
    </row>
    <row r="230" spans="1:8" s="84" customFormat="1">
      <c r="A230" s="68"/>
      <c r="B230" s="68"/>
      <c r="C230" s="68"/>
      <c r="D230" s="68"/>
      <c r="E230" s="68"/>
      <c r="F230" s="68"/>
      <c r="G230" s="68"/>
      <c r="H230" s="68"/>
    </row>
    <row r="231" spans="1:8" s="84" customFormat="1">
      <c r="A231" s="68"/>
      <c r="B231" s="68"/>
      <c r="C231" s="68"/>
      <c r="D231" s="68"/>
      <c r="E231" s="68"/>
      <c r="F231" s="68"/>
      <c r="G231" s="68"/>
      <c r="H231" s="68"/>
    </row>
    <row r="232" spans="1:8" s="84" customFormat="1">
      <c r="A232" s="68"/>
      <c r="B232" s="68"/>
      <c r="C232" s="68"/>
      <c r="D232" s="68"/>
      <c r="E232" s="68"/>
      <c r="F232" s="68"/>
      <c r="G232" s="68"/>
      <c r="H232" s="68"/>
    </row>
    <row r="233" spans="1:8" s="84" customFormat="1">
      <c r="A233" s="68"/>
      <c r="B233" s="68"/>
      <c r="C233" s="68"/>
      <c r="D233" s="68"/>
      <c r="E233" s="68"/>
      <c r="F233" s="68"/>
      <c r="G233" s="68"/>
      <c r="H233" s="68"/>
    </row>
    <row r="234" spans="1:8" s="84" customFormat="1">
      <c r="A234" s="68"/>
      <c r="B234" s="68"/>
      <c r="C234" s="68"/>
      <c r="D234" s="68"/>
      <c r="E234" s="68"/>
      <c r="F234" s="68"/>
      <c r="G234" s="68"/>
      <c r="H234" s="68"/>
    </row>
    <row r="235" spans="1:8" s="84" customFormat="1">
      <c r="A235" s="68"/>
      <c r="B235" s="68"/>
      <c r="C235" s="68"/>
      <c r="D235" s="68"/>
      <c r="E235" s="68"/>
      <c r="F235" s="68"/>
      <c r="G235" s="68"/>
      <c r="H235" s="68"/>
    </row>
    <row r="236" spans="1:8" s="84" customFormat="1">
      <c r="A236" s="68"/>
      <c r="B236" s="68"/>
      <c r="C236" s="68"/>
      <c r="D236" s="68"/>
      <c r="E236" s="68"/>
      <c r="F236" s="68"/>
      <c r="G236" s="68"/>
      <c r="H236" s="68"/>
    </row>
    <row r="237" spans="1:8" s="84" customFormat="1">
      <c r="A237" s="68"/>
      <c r="B237" s="68"/>
      <c r="C237" s="68"/>
      <c r="D237" s="68"/>
      <c r="E237" s="68"/>
      <c r="F237" s="68"/>
      <c r="G237" s="68"/>
      <c r="H237" s="68"/>
    </row>
    <row r="238" spans="1:8" s="84" customFormat="1">
      <c r="A238" s="68"/>
      <c r="B238" s="68"/>
      <c r="C238" s="68"/>
      <c r="D238" s="68"/>
      <c r="E238" s="68"/>
      <c r="F238" s="68"/>
      <c r="G238" s="68"/>
      <c r="H238" s="68"/>
    </row>
    <row r="239" spans="1:8" s="84" customFormat="1">
      <c r="A239" s="68"/>
      <c r="B239" s="68"/>
      <c r="C239" s="68"/>
      <c r="D239" s="68"/>
      <c r="E239" s="68"/>
      <c r="F239" s="68"/>
      <c r="G239" s="68"/>
      <c r="H239" s="68"/>
    </row>
    <row r="240" spans="1:8" s="84" customFormat="1">
      <c r="A240" s="68"/>
      <c r="B240" s="68"/>
      <c r="C240" s="68"/>
      <c r="D240" s="68"/>
      <c r="E240" s="68"/>
      <c r="F240" s="68"/>
      <c r="G240" s="68"/>
      <c r="H240" s="68"/>
    </row>
    <row r="241" spans="1:8" s="84" customFormat="1">
      <c r="A241" s="68"/>
      <c r="B241" s="68"/>
      <c r="C241" s="68"/>
      <c r="D241" s="68"/>
      <c r="E241" s="68"/>
      <c r="F241" s="68"/>
      <c r="G241" s="68"/>
      <c r="H241" s="68"/>
    </row>
    <row r="242" spans="1:8" s="84" customFormat="1">
      <c r="A242" s="68"/>
      <c r="B242" s="68"/>
      <c r="C242" s="68"/>
      <c r="D242" s="68"/>
      <c r="E242" s="68"/>
      <c r="F242" s="68"/>
      <c r="G242" s="68"/>
      <c r="H242" s="68"/>
    </row>
    <row r="243" spans="1:8" s="84" customFormat="1">
      <c r="A243" s="68"/>
      <c r="B243" s="68"/>
      <c r="C243" s="68"/>
      <c r="D243" s="68"/>
      <c r="E243" s="68"/>
      <c r="F243" s="68"/>
      <c r="G243" s="68"/>
      <c r="H243" s="68"/>
    </row>
    <row r="244" spans="1:8" s="84" customFormat="1">
      <c r="A244" s="68"/>
      <c r="B244" s="68"/>
      <c r="C244" s="68"/>
      <c r="D244" s="68"/>
      <c r="E244" s="68"/>
      <c r="F244" s="68"/>
      <c r="G244" s="68"/>
      <c r="H244" s="68"/>
    </row>
    <row r="245" spans="1:8" s="84" customFormat="1">
      <c r="A245" s="68"/>
      <c r="B245" s="68"/>
      <c r="C245" s="68"/>
      <c r="D245" s="68"/>
      <c r="E245" s="68"/>
      <c r="F245" s="68"/>
      <c r="G245" s="68"/>
      <c r="H245" s="68"/>
    </row>
    <row r="246" spans="1:8" s="84" customFormat="1">
      <c r="A246" s="68"/>
      <c r="B246" s="68"/>
      <c r="C246" s="68"/>
      <c r="D246" s="68"/>
      <c r="E246" s="68"/>
      <c r="F246" s="68"/>
      <c r="G246" s="68"/>
      <c r="H246" s="68"/>
    </row>
    <row r="247" spans="1:8" s="84" customFormat="1">
      <c r="A247" s="68"/>
      <c r="B247" s="68"/>
      <c r="C247" s="68"/>
      <c r="D247" s="68"/>
      <c r="E247" s="68"/>
      <c r="F247" s="68"/>
      <c r="G247" s="68"/>
      <c r="H247" s="68"/>
    </row>
    <row r="248" spans="1:8" s="84" customFormat="1">
      <c r="A248" s="68"/>
      <c r="B248" s="68"/>
      <c r="C248" s="68"/>
      <c r="D248" s="68"/>
      <c r="E248" s="68"/>
      <c r="F248" s="68"/>
      <c r="G248" s="68"/>
      <c r="H248" s="68"/>
    </row>
    <row r="249" spans="1:8" s="84" customFormat="1">
      <c r="A249" s="68"/>
      <c r="B249" s="68"/>
      <c r="C249" s="68"/>
      <c r="D249" s="68"/>
      <c r="E249" s="68"/>
      <c r="F249" s="68"/>
      <c r="G249" s="68"/>
      <c r="H249" s="68"/>
    </row>
    <row r="250" spans="1:8" s="84" customFormat="1">
      <c r="A250" s="68"/>
      <c r="B250" s="68"/>
      <c r="C250" s="68"/>
      <c r="D250" s="68"/>
      <c r="E250" s="68"/>
      <c r="F250" s="68"/>
      <c r="G250" s="68"/>
      <c r="H250" s="68"/>
    </row>
    <row r="251" spans="1:8" s="84" customFormat="1">
      <c r="A251" s="68"/>
      <c r="B251" s="68"/>
      <c r="C251" s="68"/>
      <c r="D251" s="68"/>
      <c r="E251" s="68"/>
      <c r="F251" s="68"/>
      <c r="G251" s="68"/>
      <c r="H251" s="68"/>
    </row>
    <row r="252" spans="1:8" s="84" customFormat="1">
      <c r="A252" s="68"/>
      <c r="B252" s="68"/>
      <c r="C252" s="68"/>
      <c r="D252" s="68"/>
      <c r="E252" s="68"/>
      <c r="F252" s="68"/>
      <c r="G252" s="68"/>
      <c r="H252" s="68"/>
    </row>
    <row r="253" spans="1:8" s="84" customFormat="1">
      <c r="A253" s="68"/>
      <c r="B253" s="68"/>
      <c r="C253" s="68"/>
      <c r="D253" s="68"/>
      <c r="E253" s="68"/>
      <c r="F253" s="68"/>
      <c r="G253" s="68"/>
      <c r="H253" s="68"/>
    </row>
    <row r="254" spans="1:8" s="84" customFormat="1">
      <c r="A254" s="68"/>
      <c r="B254" s="68"/>
      <c r="C254" s="68"/>
      <c r="D254" s="68"/>
      <c r="E254" s="68"/>
      <c r="F254" s="68"/>
      <c r="G254" s="68"/>
      <c r="H254" s="68"/>
    </row>
    <row r="255" spans="1:8" s="84" customFormat="1">
      <c r="A255" s="68"/>
      <c r="B255" s="68"/>
      <c r="C255" s="68"/>
      <c r="D255" s="68"/>
      <c r="E255" s="68"/>
      <c r="F255" s="68"/>
      <c r="G255" s="68"/>
      <c r="H255" s="68"/>
    </row>
    <row r="256" spans="1:8" s="84" customFormat="1">
      <c r="A256" s="68"/>
      <c r="B256" s="68"/>
      <c r="C256" s="68"/>
      <c r="D256" s="68"/>
      <c r="E256" s="68"/>
      <c r="F256" s="68"/>
      <c r="G256" s="68"/>
      <c r="H256" s="68"/>
    </row>
    <row r="257" spans="1:8" s="84" customFormat="1">
      <c r="A257" s="68"/>
      <c r="B257" s="68"/>
      <c r="C257" s="68"/>
      <c r="D257" s="68"/>
      <c r="E257" s="68"/>
      <c r="F257" s="68"/>
      <c r="G257" s="68"/>
      <c r="H257" s="68"/>
    </row>
    <row r="258" spans="1:8" s="84" customFormat="1">
      <c r="A258" s="68"/>
      <c r="B258" s="68"/>
      <c r="C258" s="68"/>
      <c r="D258" s="68"/>
      <c r="E258" s="68"/>
      <c r="F258" s="68"/>
      <c r="G258" s="68"/>
      <c r="H258" s="68"/>
    </row>
    <row r="259" spans="1:8" s="84" customFormat="1">
      <c r="A259" s="68"/>
      <c r="B259" s="68"/>
      <c r="C259" s="68"/>
      <c r="D259" s="68"/>
      <c r="E259" s="68"/>
      <c r="F259" s="68"/>
      <c r="G259" s="68"/>
      <c r="H259" s="68"/>
    </row>
    <row r="260" spans="1:8" s="84" customFormat="1">
      <c r="A260" s="68"/>
      <c r="B260" s="68"/>
      <c r="C260" s="68"/>
      <c r="D260" s="68"/>
      <c r="E260" s="68"/>
      <c r="F260" s="68"/>
      <c r="G260" s="68"/>
      <c r="H260" s="68"/>
    </row>
    <row r="261" spans="1:8" s="84" customFormat="1">
      <c r="A261" s="68"/>
      <c r="B261" s="68"/>
      <c r="C261" s="68"/>
      <c r="D261" s="68"/>
      <c r="E261" s="68"/>
      <c r="F261" s="68"/>
      <c r="G261" s="68"/>
      <c r="H261" s="68"/>
    </row>
    <row r="262" spans="1:8" s="84" customFormat="1">
      <c r="A262" s="68"/>
      <c r="B262" s="68"/>
      <c r="C262" s="68"/>
      <c r="D262" s="68"/>
      <c r="E262" s="68"/>
      <c r="F262" s="68"/>
      <c r="G262" s="68"/>
      <c r="H262" s="68"/>
    </row>
    <row r="263" spans="1:8" s="84" customFormat="1">
      <c r="A263" s="68"/>
      <c r="B263" s="68"/>
      <c r="C263" s="68"/>
      <c r="D263" s="68"/>
      <c r="E263" s="68"/>
      <c r="F263" s="68"/>
      <c r="G263" s="68"/>
      <c r="H263" s="68"/>
    </row>
    <row r="264" spans="1:8" s="84" customFormat="1">
      <c r="A264" s="68"/>
      <c r="B264" s="68"/>
      <c r="C264" s="68"/>
      <c r="D264" s="68"/>
      <c r="E264" s="68"/>
      <c r="F264" s="68"/>
      <c r="G264" s="68"/>
      <c r="H264" s="68"/>
    </row>
    <row r="265" spans="1:8" s="84" customFormat="1">
      <c r="A265" s="68"/>
      <c r="B265" s="68"/>
      <c r="C265" s="68"/>
      <c r="D265" s="68"/>
      <c r="E265" s="68"/>
      <c r="F265" s="68"/>
      <c r="G265" s="68"/>
      <c r="H265" s="68"/>
    </row>
    <row r="266" spans="1:8" s="84" customFormat="1">
      <c r="A266" s="68"/>
      <c r="B266" s="68"/>
      <c r="C266" s="68"/>
      <c r="D266" s="68"/>
      <c r="E266" s="68"/>
      <c r="F266" s="68"/>
      <c r="G266" s="68"/>
      <c r="H266" s="68"/>
    </row>
    <row r="267" spans="1:8" s="84" customFormat="1">
      <c r="A267" s="68"/>
      <c r="B267" s="68"/>
      <c r="C267" s="68"/>
      <c r="D267" s="68"/>
      <c r="E267" s="68"/>
      <c r="F267" s="68"/>
      <c r="G267" s="68"/>
      <c r="H267" s="68"/>
    </row>
    <row r="268" spans="1:8" s="84" customFormat="1">
      <c r="A268" s="68"/>
      <c r="B268" s="68"/>
      <c r="C268" s="68"/>
      <c r="D268" s="68"/>
      <c r="E268" s="68"/>
      <c r="F268" s="68"/>
      <c r="G268" s="68"/>
      <c r="H268" s="68"/>
    </row>
    <row r="269" spans="1:8" s="84" customFormat="1">
      <c r="A269" s="68"/>
      <c r="B269" s="68"/>
      <c r="C269" s="68"/>
      <c r="D269" s="68"/>
      <c r="E269" s="68"/>
      <c r="F269" s="68"/>
      <c r="G269" s="68"/>
      <c r="H269" s="68"/>
    </row>
    <row r="270" spans="1:8" s="84" customFormat="1">
      <c r="A270" s="68"/>
      <c r="B270" s="68"/>
      <c r="C270" s="68"/>
      <c r="D270" s="68"/>
      <c r="E270" s="68"/>
      <c r="F270" s="68"/>
      <c r="G270" s="68"/>
      <c r="H270" s="68"/>
    </row>
    <row r="271" spans="1:8" s="84" customFormat="1">
      <c r="A271" s="68"/>
      <c r="B271" s="68"/>
      <c r="C271" s="68"/>
      <c r="D271" s="68"/>
      <c r="E271" s="68"/>
      <c r="F271" s="68"/>
      <c r="G271" s="68"/>
      <c r="H271" s="68"/>
    </row>
    <row r="272" spans="1:8" s="84" customFormat="1">
      <c r="A272" s="68"/>
      <c r="B272" s="68"/>
      <c r="C272" s="68"/>
      <c r="D272" s="68"/>
      <c r="E272" s="68"/>
      <c r="F272" s="68"/>
      <c r="G272" s="68"/>
      <c r="H272" s="68"/>
    </row>
    <row r="273" spans="1:8" s="84" customFormat="1">
      <c r="A273" s="68"/>
      <c r="B273" s="68"/>
      <c r="C273" s="68"/>
      <c r="D273" s="68"/>
      <c r="E273" s="68"/>
      <c r="F273" s="68"/>
      <c r="G273" s="68"/>
      <c r="H273" s="68"/>
    </row>
    <row r="274" spans="1:8" s="84" customFormat="1">
      <c r="A274" s="68"/>
      <c r="B274" s="68"/>
      <c r="C274" s="68"/>
      <c r="D274" s="68"/>
      <c r="E274" s="68"/>
      <c r="F274" s="68"/>
      <c r="G274" s="68"/>
      <c r="H274" s="68"/>
    </row>
    <row r="275" spans="1:8" s="84" customFormat="1">
      <c r="A275" s="68"/>
      <c r="B275" s="68"/>
      <c r="C275" s="68"/>
      <c r="D275" s="68"/>
      <c r="E275" s="68"/>
      <c r="F275" s="68"/>
      <c r="G275" s="68"/>
      <c r="H275" s="68"/>
    </row>
    <row r="276" spans="1:8" s="84" customFormat="1">
      <c r="A276" s="68"/>
      <c r="B276" s="68"/>
      <c r="C276" s="68"/>
      <c r="D276" s="68"/>
      <c r="E276" s="68"/>
      <c r="F276" s="68"/>
      <c r="G276" s="68"/>
      <c r="H276" s="68"/>
    </row>
    <row r="277" spans="1:8" s="84" customFormat="1">
      <c r="A277" s="68"/>
      <c r="B277" s="68"/>
      <c r="C277" s="68"/>
      <c r="D277" s="68"/>
      <c r="E277" s="68"/>
      <c r="F277" s="68"/>
      <c r="G277" s="68"/>
      <c r="H277" s="68"/>
    </row>
    <row r="278" spans="1:8" s="84" customFormat="1">
      <c r="A278" s="68"/>
      <c r="B278" s="68"/>
      <c r="C278" s="68"/>
      <c r="D278" s="68"/>
      <c r="E278" s="68"/>
      <c r="F278" s="68"/>
      <c r="G278" s="68"/>
      <c r="H278" s="68"/>
    </row>
    <row r="279" spans="1:8" s="84" customFormat="1">
      <c r="A279" s="68"/>
      <c r="B279" s="68"/>
      <c r="C279" s="68"/>
      <c r="D279" s="68"/>
      <c r="E279" s="68"/>
      <c r="F279" s="68"/>
      <c r="G279" s="68"/>
      <c r="H279" s="68"/>
    </row>
    <row r="280" spans="1:8" s="84" customFormat="1">
      <c r="A280" s="68"/>
      <c r="B280" s="68"/>
      <c r="C280" s="68"/>
      <c r="D280" s="68"/>
      <c r="E280" s="68"/>
      <c r="F280" s="68"/>
      <c r="G280" s="68"/>
      <c r="H280" s="68"/>
    </row>
    <row r="281" spans="1:8" s="84" customFormat="1">
      <c r="A281" s="68"/>
      <c r="B281" s="68"/>
      <c r="C281" s="68"/>
      <c r="D281" s="68"/>
      <c r="E281" s="68"/>
      <c r="F281" s="68"/>
      <c r="G281" s="68"/>
      <c r="H281" s="68"/>
    </row>
    <row r="282" spans="1:8" s="84" customFormat="1">
      <c r="A282" s="68"/>
      <c r="B282" s="68"/>
      <c r="C282" s="68"/>
      <c r="D282" s="68"/>
      <c r="E282" s="68"/>
      <c r="F282" s="68"/>
      <c r="G282" s="68"/>
      <c r="H282" s="68"/>
    </row>
    <row r="283" spans="1:8" s="84" customFormat="1">
      <c r="A283" s="68"/>
      <c r="B283" s="68"/>
      <c r="C283" s="68"/>
      <c r="D283" s="68"/>
      <c r="E283" s="68"/>
      <c r="F283" s="68"/>
      <c r="G283" s="68"/>
      <c r="H283" s="68"/>
    </row>
    <row r="284" spans="1:8" s="84" customFormat="1">
      <c r="A284" s="68"/>
      <c r="B284" s="68"/>
      <c r="C284" s="68"/>
      <c r="D284" s="68"/>
      <c r="E284" s="68"/>
      <c r="F284" s="68"/>
      <c r="G284" s="68"/>
      <c r="H284" s="68"/>
    </row>
    <row r="285" spans="1:8" s="84" customFormat="1">
      <c r="A285" s="68"/>
      <c r="B285" s="68"/>
      <c r="C285" s="68"/>
      <c r="D285" s="68"/>
      <c r="E285" s="68"/>
      <c r="F285" s="68"/>
      <c r="G285" s="68"/>
      <c r="H285" s="68"/>
    </row>
    <row r="286" spans="1:8" s="84" customFormat="1">
      <c r="A286" s="68"/>
      <c r="B286" s="68"/>
      <c r="C286" s="68"/>
      <c r="D286" s="68"/>
      <c r="E286" s="68"/>
      <c r="F286" s="68"/>
      <c r="G286" s="68"/>
      <c r="H286" s="68"/>
    </row>
    <row r="287" spans="1:8" s="84" customFormat="1">
      <c r="A287" s="68"/>
      <c r="B287" s="68"/>
      <c r="C287" s="68"/>
      <c r="D287" s="68"/>
      <c r="E287" s="68"/>
      <c r="F287" s="68"/>
      <c r="G287" s="68"/>
      <c r="H287" s="68"/>
    </row>
    <row r="288" spans="1:8" s="84" customFormat="1">
      <c r="A288" s="68"/>
      <c r="B288" s="68"/>
      <c r="C288" s="68"/>
      <c r="D288" s="68"/>
      <c r="E288" s="68"/>
      <c r="F288" s="68"/>
      <c r="G288" s="68"/>
      <c r="H288" s="68"/>
    </row>
    <row r="289" spans="1:8" s="84" customFormat="1">
      <c r="A289" s="68"/>
      <c r="B289" s="68"/>
      <c r="C289" s="68"/>
      <c r="D289" s="68"/>
      <c r="E289" s="68"/>
      <c r="F289" s="68"/>
      <c r="G289" s="68"/>
      <c r="H289" s="68"/>
    </row>
    <row r="290" spans="1:8" s="84" customFormat="1">
      <c r="A290" s="68"/>
      <c r="B290" s="68"/>
      <c r="C290" s="68"/>
      <c r="D290" s="68"/>
      <c r="E290" s="68"/>
      <c r="F290" s="68"/>
      <c r="G290" s="68"/>
      <c r="H290" s="68"/>
    </row>
    <row r="291" spans="1:8" s="84" customFormat="1">
      <c r="A291" s="68"/>
      <c r="B291" s="68"/>
      <c r="C291" s="68"/>
      <c r="D291" s="68"/>
      <c r="E291" s="68"/>
      <c r="F291" s="68"/>
      <c r="G291" s="68"/>
      <c r="H291" s="68"/>
    </row>
    <row r="292" spans="1:8" s="84" customFormat="1">
      <c r="A292" s="68"/>
      <c r="B292" s="68"/>
      <c r="C292" s="68"/>
      <c r="D292" s="68"/>
      <c r="E292" s="68"/>
      <c r="F292" s="68"/>
      <c r="G292" s="68"/>
      <c r="H292" s="68"/>
    </row>
    <row r="293" spans="1:8" s="84" customFormat="1">
      <c r="A293" s="68"/>
      <c r="B293" s="68"/>
      <c r="C293" s="68"/>
      <c r="D293" s="68"/>
      <c r="E293" s="68"/>
      <c r="F293" s="68"/>
      <c r="G293" s="68"/>
      <c r="H293" s="68"/>
    </row>
    <row r="294" spans="1:8" s="84" customFormat="1">
      <c r="A294" s="68"/>
      <c r="B294" s="68"/>
      <c r="C294" s="68"/>
      <c r="D294" s="68"/>
      <c r="E294" s="68"/>
      <c r="F294" s="68"/>
      <c r="G294" s="68"/>
      <c r="H294" s="68"/>
    </row>
    <row r="295" spans="1:8" s="84" customFormat="1">
      <c r="A295" s="68"/>
      <c r="B295" s="68"/>
      <c r="C295" s="68"/>
      <c r="D295" s="68"/>
      <c r="E295" s="68"/>
      <c r="F295" s="68"/>
      <c r="G295" s="68"/>
      <c r="H295" s="68"/>
    </row>
    <row r="296" spans="1:8" s="84" customFormat="1">
      <c r="A296" s="68"/>
      <c r="B296" s="68"/>
      <c r="C296" s="68"/>
      <c r="D296" s="68"/>
      <c r="E296" s="68"/>
      <c r="F296" s="68"/>
      <c r="G296" s="68"/>
      <c r="H296" s="68"/>
    </row>
    <row r="297" spans="1:8" s="84" customFormat="1">
      <c r="A297" s="68"/>
      <c r="B297" s="68"/>
      <c r="C297" s="68"/>
      <c r="D297" s="68"/>
      <c r="E297" s="68"/>
      <c r="F297" s="68"/>
      <c r="G297" s="68"/>
      <c r="H297" s="68"/>
    </row>
    <row r="298" spans="1:8" s="84" customFormat="1">
      <c r="A298" s="68"/>
      <c r="B298" s="68"/>
      <c r="C298" s="68"/>
      <c r="D298" s="68"/>
      <c r="E298" s="68"/>
      <c r="F298" s="68"/>
      <c r="G298" s="68"/>
      <c r="H298" s="68"/>
    </row>
    <row r="299" spans="1:8" s="84" customFormat="1">
      <c r="A299" s="68"/>
      <c r="B299" s="68"/>
      <c r="C299" s="68"/>
      <c r="D299" s="68"/>
      <c r="E299" s="68"/>
      <c r="F299" s="68"/>
      <c r="G299" s="68"/>
      <c r="H299" s="68"/>
    </row>
    <row r="300" spans="1:8" s="84" customFormat="1">
      <c r="A300" s="68"/>
      <c r="B300" s="68"/>
      <c r="C300" s="68"/>
      <c r="D300" s="68"/>
      <c r="E300" s="68"/>
      <c r="F300" s="68"/>
      <c r="G300" s="68"/>
      <c r="H300" s="68"/>
    </row>
    <row r="301" spans="1:8" s="84" customFormat="1">
      <c r="A301" s="68"/>
      <c r="B301" s="68"/>
      <c r="C301" s="68"/>
      <c r="D301" s="68"/>
      <c r="E301" s="68"/>
      <c r="F301" s="68"/>
      <c r="G301" s="68"/>
      <c r="H301" s="68"/>
    </row>
    <row r="302" spans="1:8" s="84" customFormat="1">
      <c r="A302" s="68"/>
      <c r="B302" s="68"/>
      <c r="C302" s="68"/>
      <c r="D302" s="68"/>
      <c r="E302" s="68"/>
      <c r="F302" s="68"/>
      <c r="G302" s="68"/>
      <c r="H302" s="68"/>
    </row>
    <row r="303" spans="1:8" s="84" customFormat="1">
      <c r="A303" s="68"/>
      <c r="B303" s="68"/>
      <c r="C303" s="68"/>
      <c r="D303" s="68"/>
      <c r="E303" s="68"/>
      <c r="F303" s="68"/>
      <c r="G303" s="68"/>
      <c r="H303" s="68"/>
    </row>
    <row r="304" spans="1:8" s="84" customFormat="1">
      <c r="A304" s="68"/>
      <c r="B304" s="68"/>
      <c r="C304" s="68"/>
      <c r="D304" s="68"/>
      <c r="E304" s="68"/>
      <c r="F304" s="68"/>
      <c r="G304" s="68"/>
      <c r="H304" s="68"/>
    </row>
    <row r="305" spans="1:8" s="84" customFormat="1">
      <c r="A305" s="68"/>
      <c r="B305" s="68"/>
      <c r="C305" s="68"/>
      <c r="D305" s="68"/>
      <c r="E305" s="68"/>
      <c r="F305" s="68"/>
      <c r="G305" s="68"/>
      <c r="H305" s="68"/>
    </row>
    <row r="306" spans="1:8" s="84" customFormat="1">
      <c r="A306" s="68"/>
      <c r="B306" s="68"/>
      <c r="C306" s="68"/>
      <c r="D306" s="68"/>
      <c r="E306" s="68"/>
      <c r="F306" s="68"/>
      <c r="G306" s="68"/>
      <c r="H306" s="68"/>
    </row>
    <row r="307" spans="1:8" s="84" customFormat="1">
      <c r="A307" s="68"/>
      <c r="B307" s="68"/>
      <c r="C307" s="68"/>
      <c r="D307" s="68"/>
      <c r="E307" s="68"/>
      <c r="F307" s="68"/>
      <c r="G307" s="68"/>
      <c r="H307" s="68"/>
    </row>
    <row r="308" spans="1:8" s="84" customFormat="1">
      <c r="A308" s="68"/>
      <c r="B308" s="68"/>
      <c r="C308" s="68"/>
      <c r="D308" s="68"/>
      <c r="E308" s="68"/>
      <c r="F308" s="68"/>
      <c r="G308" s="68"/>
      <c r="H308" s="68"/>
    </row>
    <row r="309" spans="1:8" s="84" customFormat="1">
      <c r="A309" s="68"/>
      <c r="B309" s="68"/>
      <c r="C309" s="68"/>
      <c r="D309" s="68"/>
      <c r="E309" s="68"/>
      <c r="F309" s="68"/>
      <c r="G309" s="68"/>
      <c r="H309" s="68"/>
    </row>
    <row r="310" spans="1:8" s="84" customFormat="1">
      <c r="A310" s="68"/>
      <c r="B310" s="68"/>
      <c r="C310" s="68"/>
      <c r="D310" s="68"/>
      <c r="E310" s="68"/>
      <c r="F310" s="68"/>
      <c r="G310" s="68"/>
      <c r="H310" s="68"/>
    </row>
    <row r="311" spans="1:8" s="84" customFormat="1">
      <c r="A311" s="68"/>
      <c r="B311" s="68"/>
      <c r="C311" s="68"/>
      <c r="D311" s="68"/>
      <c r="E311" s="68"/>
      <c r="F311" s="68"/>
      <c r="G311" s="68"/>
      <c r="H311" s="68"/>
    </row>
    <row r="312" spans="1:8" s="84" customFormat="1">
      <c r="A312" s="68"/>
      <c r="B312" s="68"/>
      <c r="C312" s="68"/>
      <c r="D312" s="68"/>
      <c r="E312" s="68"/>
      <c r="F312" s="68"/>
      <c r="G312" s="68"/>
      <c r="H312" s="68"/>
    </row>
    <row r="313" spans="1:8" s="84" customFormat="1">
      <c r="A313" s="68"/>
      <c r="B313" s="68"/>
      <c r="C313" s="68"/>
      <c r="D313" s="68"/>
      <c r="E313" s="68"/>
      <c r="F313" s="68"/>
      <c r="G313" s="68"/>
      <c r="H313" s="68"/>
    </row>
    <row r="314" spans="1:8" s="84" customFormat="1">
      <c r="A314" s="68"/>
      <c r="B314" s="68"/>
      <c r="C314" s="68"/>
      <c r="D314" s="68"/>
      <c r="E314" s="68"/>
      <c r="F314" s="68"/>
      <c r="G314" s="68"/>
      <c r="H314" s="68"/>
    </row>
    <row r="315" spans="1:8" s="84" customFormat="1">
      <c r="A315" s="68"/>
      <c r="B315" s="68"/>
      <c r="C315" s="68"/>
      <c r="D315" s="68"/>
      <c r="E315" s="68"/>
      <c r="F315" s="68"/>
      <c r="G315" s="68"/>
      <c r="H315" s="68"/>
    </row>
    <row r="316" spans="1:8" s="84" customFormat="1">
      <c r="A316" s="68"/>
      <c r="B316" s="68"/>
      <c r="C316" s="68"/>
      <c r="D316" s="68"/>
      <c r="E316" s="68"/>
      <c r="F316" s="68"/>
      <c r="G316" s="68"/>
      <c r="H316" s="68"/>
    </row>
    <row r="317" spans="1:8" s="84" customFormat="1">
      <c r="A317" s="68"/>
      <c r="B317" s="68"/>
      <c r="C317" s="68"/>
      <c r="D317" s="68"/>
      <c r="E317" s="68"/>
      <c r="F317" s="68"/>
      <c r="G317" s="68"/>
      <c r="H317" s="68"/>
    </row>
    <row r="318" spans="1:8" s="84" customFormat="1">
      <c r="A318" s="68"/>
      <c r="B318" s="68"/>
      <c r="C318" s="68"/>
      <c r="D318" s="68"/>
      <c r="E318" s="68"/>
      <c r="F318" s="68"/>
      <c r="G318" s="68"/>
      <c r="H318" s="68"/>
    </row>
    <row r="319" spans="1:8" s="84" customFormat="1">
      <c r="A319" s="68"/>
      <c r="B319" s="68"/>
      <c r="C319" s="68"/>
      <c r="D319" s="68"/>
      <c r="E319" s="68"/>
      <c r="F319" s="68"/>
      <c r="G319" s="68"/>
      <c r="H319" s="68"/>
    </row>
    <row r="320" spans="1:8" s="84" customFormat="1">
      <c r="A320" s="68"/>
      <c r="B320" s="68"/>
      <c r="C320" s="68"/>
      <c r="D320" s="68"/>
      <c r="E320" s="68"/>
      <c r="F320" s="68"/>
      <c r="G320" s="68"/>
      <c r="H320" s="68"/>
    </row>
    <row r="321" spans="1:8" s="84" customFormat="1">
      <c r="A321" s="68"/>
      <c r="B321" s="68"/>
      <c r="C321" s="68"/>
      <c r="D321" s="68"/>
      <c r="E321" s="68"/>
      <c r="F321" s="68"/>
      <c r="G321" s="68"/>
      <c r="H321" s="68"/>
    </row>
    <row r="322" spans="1:8" s="84" customFormat="1">
      <c r="A322" s="68"/>
      <c r="B322" s="68"/>
      <c r="C322" s="68"/>
      <c r="D322" s="68"/>
      <c r="E322" s="68"/>
      <c r="F322" s="68"/>
      <c r="G322" s="68"/>
      <c r="H322" s="68"/>
    </row>
    <row r="323" spans="1:8" s="84" customFormat="1">
      <c r="A323" s="68"/>
      <c r="B323" s="68"/>
      <c r="C323" s="68"/>
      <c r="D323" s="68"/>
      <c r="E323" s="68"/>
      <c r="F323" s="68"/>
      <c r="G323" s="68"/>
      <c r="H323" s="68"/>
    </row>
    <row r="324" spans="1:8" s="84" customFormat="1">
      <c r="A324" s="68"/>
      <c r="B324" s="68"/>
      <c r="C324" s="68"/>
      <c r="D324" s="68"/>
      <c r="E324" s="68"/>
      <c r="F324" s="68"/>
      <c r="G324" s="68"/>
      <c r="H324" s="68"/>
    </row>
    <row r="325" spans="1:8" s="84" customFormat="1">
      <c r="A325" s="68"/>
      <c r="B325" s="68"/>
      <c r="C325" s="68"/>
      <c r="D325" s="68"/>
      <c r="E325" s="68"/>
      <c r="F325" s="68"/>
      <c r="G325" s="68"/>
      <c r="H325" s="68"/>
    </row>
    <row r="326" spans="1:8" s="84" customFormat="1">
      <c r="A326" s="68"/>
      <c r="B326" s="68"/>
      <c r="C326" s="68"/>
      <c r="D326" s="68"/>
      <c r="E326" s="68"/>
      <c r="F326" s="68"/>
      <c r="G326" s="68"/>
      <c r="H326" s="68"/>
    </row>
    <row r="327" spans="1:8" s="84" customFormat="1">
      <c r="A327" s="68"/>
      <c r="B327" s="68"/>
      <c r="C327" s="68"/>
      <c r="D327" s="68"/>
      <c r="E327" s="68"/>
      <c r="F327" s="68"/>
      <c r="G327" s="68"/>
      <c r="H327" s="68"/>
    </row>
    <row r="328" spans="1:8" s="84" customFormat="1">
      <c r="A328" s="68"/>
      <c r="B328" s="68"/>
      <c r="C328" s="68"/>
      <c r="D328" s="68"/>
      <c r="E328" s="68"/>
      <c r="F328" s="68"/>
      <c r="G328" s="68"/>
      <c r="H328" s="68"/>
    </row>
    <row r="329" spans="1:8" s="84" customFormat="1">
      <c r="A329" s="68"/>
      <c r="B329" s="68"/>
      <c r="C329" s="68"/>
      <c r="D329" s="68"/>
      <c r="E329" s="68"/>
      <c r="F329" s="68"/>
      <c r="G329" s="68"/>
      <c r="H329" s="68"/>
    </row>
    <row r="330" spans="1:8" s="84" customFormat="1">
      <c r="A330" s="68"/>
      <c r="B330" s="68"/>
      <c r="C330" s="68"/>
      <c r="D330" s="68"/>
      <c r="E330" s="68"/>
      <c r="F330" s="68"/>
      <c r="G330" s="68"/>
      <c r="H330" s="68"/>
    </row>
    <row r="331" spans="1:8" s="84" customFormat="1">
      <c r="A331" s="68"/>
      <c r="B331" s="68"/>
      <c r="C331" s="68"/>
      <c r="D331" s="68"/>
      <c r="E331" s="68"/>
      <c r="F331" s="68"/>
      <c r="G331" s="68"/>
      <c r="H331" s="68"/>
    </row>
    <row r="332" spans="1:8" s="84" customFormat="1">
      <c r="A332" s="68"/>
      <c r="B332" s="68"/>
      <c r="C332" s="68"/>
      <c r="D332" s="68"/>
      <c r="E332" s="68"/>
      <c r="F332" s="68"/>
      <c r="G332" s="68"/>
      <c r="H332" s="68"/>
    </row>
    <row r="333" spans="1:8" s="84" customFormat="1">
      <c r="A333" s="68"/>
      <c r="B333" s="68"/>
      <c r="C333" s="68"/>
      <c r="D333" s="68"/>
      <c r="E333" s="68"/>
      <c r="F333" s="68"/>
      <c r="G333" s="68"/>
      <c r="H333" s="68"/>
    </row>
    <row r="334" spans="1:8" s="84" customFormat="1">
      <c r="A334" s="68"/>
      <c r="B334" s="68"/>
      <c r="C334" s="68"/>
      <c r="D334" s="68"/>
      <c r="E334" s="68"/>
      <c r="F334" s="68"/>
      <c r="G334" s="68"/>
      <c r="H334" s="68"/>
    </row>
    <row r="335" spans="1:8" s="84" customFormat="1">
      <c r="A335" s="68"/>
      <c r="B335" s="68"/>
      <c r="C335" s="68"/>
      <c r="D335" s="68"/>
      <c r="E335" s="68"/>
      <c r="F335" s="68"/>
      <c r="G335" s="68"/>
      <c r="H335" s="68"/>
    </row>
    <row r="336" spans="1:8" s="84" customFormat="1">
      <c r="A336" s="68"/>
      <c r="B336" s="68"/>
      <c r="C336" s="68"/>
      <c r="D336" s="68"/>
      <c r="E336" s="68"/>
      <c r="F336" s="68"/>
      <c r="G336" s="68"/>
      <c r="H336" s="68"/>
    </row>
    <row r="337" spans="1:8" s="84" customFormat="1">
      <c r="A337" s="68"/>
      <c r="B337" s="68"/>
      <c r="C337" s="68"/>
      <c r="D337" s="68"/>
      <c r="E337" s="68"/>
      <c r="F337" s="68"/>
      <c r="G337" s="68"/>
      <c r="H337" s="68"/>
    </row>
    <row r="338" spans="1:8" s="84" customFormat="1">
      <c r="A338" s="68"/>
      <c r="B338" s="68"/>
      <c r="C338" s="68"/>
      <c r="D338" s="68"/>
      <c r="E338" s="68"/>
      <c r="F338" s="68"/>
      <c r="G338" s="68"/>
      <c r="H338" s="68"/>
    </row>
    <row r="339" spans="1:8" s="84" customFormat="1">
      <c r="A339" s="68"/>
      <c r="B339" s="68"/>
      <c r="C339" s="68"/>
      <c r="D339" s="68"/>
      <c r="E339" s="68"/>
      <c r="F339" s="68"/>
      <c r="G339" s="68"/>
      <c r="H339" s="68"/>
    </row>
    <row r="340" spans="1:8" s="84" customFormat="1">
      <c r="A340" s="68"/>
      <c r="B340" s="68"/>
      <c r="C340" s="68"/>
      <c r="D340" s="68"/>
      <c r="E340" s="68"/>
      <c r="F340" s="68"/>
      <c r="G340" s="68"/>
      <c r="H340" s="68"/>
    </row>
    <row r="341" spans="1:8" s="84" customFormat="1">
      <c r="A341" s="68"/>
      <c r="B341" s="68"/>
      <c r="C341" s="68"/>
      <c r="D341" s="68"/>
      <c r="E341" s="68"/>
      <c r="F341" s="68"/>
      <c r="G341" s="68"/>
      <c r="H341" s="68"/>
    </row>
    <row r="342" spans="1:8" s="84" customFormat="1">
      <c r="A342" s="68"/>
      <c r="B342" s="68"/>
      <c r="C342" s="68"/>
      <c r="D342" s="68"/>
      <c r="E342" s="68"/>
      <c r="F342" s="68"/>
      <c r="G342" s="68"/>
      <c r="H342" s="68"/>
    </row>
    <row r="343" spans="1:8" s="84" customFormat="1">
      <c r="A343" s="68"/>
      <c r="B343" s="68"/>
      <c r="C343" s="68"/>
      <c r="D343" s="68"/>
      <c r="E343" s="68"/>
      <c r="F343" s="68"/>
      <c r="G343" s="68"/>
      <c r="H343" s="68"/>
    </row>
    <row r="344" spans="1:8" s="84" customFormat="1">
      <c r="A344" s="68"/>
      <c r="B344" s="68"/>
      <c r="C344" s="68"/>
      <c r="D344" s="68"/>
      <c r="E344" s="68"/>
      <c r="F344" s="68"/>
      <c r="G344" s="68"/>
      <c r="H344" s="68"/>
    </row>
    <row r="345" spans="1:8" s="84" customFormat="1">
      <c r="A345" s="68"/>
      <c r="B345" s="68"/>
      <c r="C345" s="68"/>
      <c r="D345" s="68"/>
      <c r="E345" s="68"/>
      <c r="F345" s="68"/>
      <c r="G345" s="68"/>
      <c r="H345" s="68"/>
    </row>
    <row r="346" spans="1:8" s="84" customFormat="1">
      <c r="A346" s="68"/>
      <c r="B346" s="68"/>
      <c r="C346" s="68"/>
      <c r="D346" s="68"/>
      <c r="E346" s="68"/>
      <c r="F346" s="68"/>
      <c r="G346" s="68"/>
      <c r="H346" s="68"/>
    </row>
    <row r="347" spans="1:8" s="84" customFormat="1">
      <c r="A347" s="68"/>
      <c r="B347" s="68"/>
      <c r="C347" s="68"/>
      <c r="D347" s="68"/>
      <c r="E347" s="68"/>
      <c r="F347" s="68"/>
      <c r="G347" s="68"/>
      <c r="H347" s="68"/>
    </row>
    <row r="348" spans="1:8" s="84" customFormat="1">
      <c r="A348" s="68"/>
      <c r="B348" s="68"/>
      <c r="C348" s="68"/>
      <c r="D348" s="68"/>
      <c r="E348" s="68"/>
      <c r="F348" s="68"/>
      <c r="G348" s="68"/>
      <c r="H348" s="68"/>
    </row>
    <row r="349" spans="1:8" s="84" customFormat="1">
      <c r="A349" s="68"/>
      <c r="B349" s="68"/>
      <c r="C349" s="68"/>
      <c r="D349" s="68"/>
      <c r="E349" s="68"/>
      <c r="F349" s="68"/>
      <c r="G349" s="68"/>
      <c r="H349" s="68"/>
    </row>
    <row r="350" spans="1:8" s="84" customFormat="1">
      <c r="A350" s="68"/>
      <c r="B350" s="68"/>
      <c r="C350" s="68"/>
      <c r="D350" s="68"/>
      <c r="E350" s="68"/>
      <c r="F350" s="68"/>
      <c r="G350" s="68"/>
      <c r="H350" s="68"/>
    </row>
    <row r="351" spans="1:8" s="84" customFormat="1">
      <c r="A351" s="68"/>
      <c r="B351" s="68"/>
      <c r="C351" s="68"/>
      <c r="D351" s="68"/>
      <c r="E351" s="68"/>
      <c r="F351" s="68"/>
      <c r="G351" s="68"/>
      <c r="H351" s="68"/>
    </row>
    <row r="352" spans="1:8" s="84" customFormat="1">
      <c r="A352" s="68"/>
      <c r="B352" s="68"/>
      <c r="C352" s="68"/>
      <c r="D352" s="68"/>
      <c r="E352" s="68"/>
      <c r="F352" s="68"/>
      <c r="G352" s="68"/>
      <c r="H352" s="68"/>
    </row>
    <row r="353" spans="1:8" s="84" customFormat="1">
      <c r="A353" s="68"/>
      <c r="B353" s="68"/>
      <c r="C353" s="68"/>
      <c r="D353" s="68"/>
      <c r="E353" s="68"/>
      <c r="F353" s="68"/>
      <c r="G353" s="68"/>
      <c r="H353" s="68"/>
    </row>
    <row r="354" spans="1:8" s="84" customFormat="1">
      <c r="A354" s="68"/>
      <c r="B354" s="68"/>
      <c r="C354" s="68"/>
      <c r="D354" s="68"/>
      <c r="E354" s="68"/>
      <c r="F354" s="68"/>
      <c r="G354" s="68"/>
      <c r="H354" s="68"/>
    </row>
    <row r="355" spans="1:8" s="84" customFormat="1">
      <c r="A355" s="68"/>
      <c r="B355" s="68"/>
      <c r="C355" s="68"/>
      <c r="D355" s="68"/>
      <c r="E355" s="68"/>
      <c r="F355" s="68"/>
      <c r="G355" s="68"/>
      <c r="H355" s="68"/>
    </row>
    <row r="356" spans="1:8" s="84" customFormat="1">
      <c r="A356" s="68"/>
      <c r="B356" s="68"/>
      <c r="C356" s="68"/>
      <c r="D356" s="68"/>
      <c r="E356" s="68"/>
      <c r="F356" s="68"/>
      <c r="G356" s="68"/>
      <c r="H356" s="68"/>
    </row>
    <row r="357" spans="1:8" s="84" customFormat="1">
      <c r="A357" s="68"/>
      <c r="B357" s="68"/>
      <c r="C357" s="68"/>
      <c r="D357" s="68"/>
      <c r="E357" s="68"/>
      <c r="F357" s="68"/>
      <c r="G357" s="68"/>
      <c r="H357" s="68"/>
    </row>
    <row r="358" spans="1:8" s="84" customFormat="1">
      <c r="A358" s="68"/>
      <c r="B358" s="68"/>
      <c r="C358" s="68"/>
      <c r="D358" s="68"/>
      <c r="E358" s="68"/>
      <c r="F358" s="68"/>
      <c r="G358" s="68"/>
      <c r="H358" s="68"/>
    </row>
    <row r="359" spans="1:8" s="84" customFormat="1">
      <c r="A359" s="68"/>
      <c r="B359" s="68"/>
      <c r="C359" s="68"/>
      <c r="D359" s="68"/>
      <c r="E359" s="68"/>
      <c r="F359" s="68"/>
      <c r="G359" s="68"/>
      <c r="H359" s="68"/>
    </row>
    <row r="360" spans="1:8" s="84" customFormat="1">
      <c r="A360" s="68"/>
      <c r="B360" s="68"/>
      <c r="C360" s="68"/>
      <c r="D360" s="68"/>
      <c r="E360" s="68"/>
      <c r="F360" s="68"/>
      <c r="G360" s="68"/>
      <c r="H360" s="68"/>
    </row>
    <row r="361" spans="1:8" s="84" customFormat="1">
      <c r="A361" s="68"/>
      <c r="B361" s="68"/>
      <c r="C361" s="68"/>
      <c r="D361" s="68"/>
      <c r="E361" s="68"/>
      <c r="F361" s="68"/>
      <c r="G361" s="68"/>
      <c r="H361" s="68"/>
    </row>
    <row r="362" spans="1:8" s="84" customFormat="1">
      <c r="A362" s="68"/>
      <c r="B362" s="68"/>
      <c r="C362" s="68"/>
      <c r="D362" s="68"/>
      <c r="E362" s="68"/>
      <c r="F362" s="68"/>
      <c r="G362" s="68"/>
      <c r="H362" s="68"/>
    </row>
    <row r="363" spans="1:8" s="84" customFormat="1">
      <c r="A363" s="68"/>
      <c r="B363" s="68"/>
      <c r="C363" s="68"/>
      <c r="D363" s="68"/>
      <c r="E363" s="68"/>
      <c r="F363" s="68"/>
      <c r="G363" s="68"/>
      <c r="H363" s="68"/>
    </row>
    <row r="364" spans="1:8" s="84" customFormat="1">
      <c r="A364" s="68"/>
      <c r="B364" s="68"/>
      <c r="C364" s="68"/>
      <c r="D364" s="68"/>
      <c r="E364" s="68"/>
      <c r="F364" s="68"/>
      <c r="G364" s="68"/>
      <c r="H364" s="68"/>
    </row>
    <row r="365" spans="1:8" s="84" customFormat="1">
      <c r="A365" s="68"/>
      <c r="B365" s="68"/>
      <c r="C365" s="68"/>
      <c r="D365" s="68"/>
      <c r="E365" s="68"/>
      <c r="F365" s="68"/>
      <c r="G365" s="68"/>
      <c r="H365" s="68"/>
    </row>
    <row r="366" spans="1:8" s="84" customFormat="1">
      <c r="A366" s="68"/>
      <c r="B366" s="68"/>
      <c r="C366" s="68"/>
      <c r="D366" s="68"/>
      <c r="E366" s="68"/>
      <c r="F366" s="68"/>
      <c r="G366" s="68"/>
      <c r="H366" s="68"/>
    </row>
    <row r="367" spans="1:8" s="84" customFormat="1">
      <c r="A367" s="68"/>
      <c r="B367" s="68"/>
      <c r="C367" s="68"/>
      <c r="D367" s="68"/>
      <c r="E367" s="68"/>
      <c r="F367" s="68"/>
      <c r="G367" s="68"/>
      <c r="H367" s="68"/>
    </row>
    <row r="368" spans="1:8" s="84" customFormat="1">
      <c r="A368" s="68"/>
      <c r="B368" s="68"/>
      <c r="C368" s="68"/>
      <c r="D368" s="68"/>
      <c r="E368" s="68"/>
      <c r="F368" s="68"/>
      <c r="G368" s="68"/>
      <c r="H368" s="68"/>
    </row>
    <row r="369" spans="1:8" s="84" customFormat="1">
      <c r="A369" s="68"/>
      <c r="B369" s="68"/>
      <c r="C369" s="68"/>
      <c r="D369" s="68"/>
      <c r="E369" s="68"/>
      <c r="F369" s="68"/>
      <c r="G369" s="68"/>
      <c r="H369" s="68"/>
    </row>
    <row r="370" spans="1:8" s="84" customFormat="1">
      <c r="A370" s="68"/>
      <c r="B370" s="68"/>
      <c r="C370" s="68"/>
      <c r="D370" s="68"/>
      <c r="E370" s="68"/>
      <c r="F370" s="68"/>
      <c r="G370" s="68"/>
      <c r="H370" s="68"/>
    </row>
    <row r="371" spans="1:8" s="84" customFormat="1">
      <c r="A371" s="68"/>
      <c r="B371" s="68"/>
      <c r="C371" s="68"/>
      <c r="D371" s="68"/>
      <c r="E371" s="68"/>
      <c r="F371" s="68"/>
      <c r="G371" s="68"/>
      <c r="H371" s="68"/>
    </row>
    <row r="372" spans="1:8" s="84" customFormat="1">
      <c r="A372" s="68"/>
      <c r="B372" s="68"/>
      <c r="C372" s="68"/>
      <c r="D372" s="68"/>
      <c r="E372" s="68"/>
      <c r="F372" s="68"/>
      <c r="G372" s="68"/>
      <c r="H372" s="68"/>
    </row>
    <row r="373" spans="1:8" s="84" customFormat="1">
      <c r="A373" s="68"/>
      <c r="B373" s="68"/>
      <c r="C373" s="68"/>
      <c r="D373" s="68"/>
      <c r="E373" s="68"/>
      <c r="F373" s="68"/>
      <c r="G373" s="68"/>
      <c r="H373" s="68"/>
    </row>
    <row r="374" spans="1:8" s="84" customFormat="1">
      <c r="A374" s="68"/>
      <c r="B374" s="68"/>
      <c r="C374" s="68"/>
      <c r="D374" s="68"/>
      <c r="E374" s="68"/>
      <c r="F374" s="68"/>
      <c r="G374" s="68"/>
      <c r="H374" s="68"/>
    </row>
    <row r="375" spans="1:8" s="84" customFormat="1">
      <c r="A375" s="68"/>
      <c r="B375" s="68"/>
      <c r="C375" s="68"/>
      <c r="D375" s="68"/>
      <c r="E375" s="68"/>
      <c r="F375" s="68"/>
      <c r="G375" s="68"/>
      <c r="H375" s="68"/>
    </row>
    <row r="376" spans="1:8" s="84" customFormat="1">
      <c r="A376" s="68"/>
      <c r="B376" s="68"/>
      <c r="C376" s="68"/>
      <c r="D376" s="68"/>
      <c r="E376" s="68"/>
      <c r="F376" s="68"/>
      <c r="G376" s="68"/>
      <c r="H376" s="68"/>
    </row>
    <row r="377" spans="1:8" s="84" customFormat="1">
      <c r="A377" s="68"/>
      <c r="B377" s="68"/>
      <c r="C377" s="68"/>
      <c r="D377" s="68"/>
      <c r="E377" s="68"/>
      <c r="F377" s="68"/>
      <c r="G377" s="68"/>
      <c r="H377" s="68"/>
    </row>
    <row r="378" spans="1:8" s="84" customFormat="1">
      <c r="A378" s="68"/>
      <c r="B378" s="68"/>
      <c r="C378" s="68"/>
      <c r="D378" s="68"/>
      <c r="E378" s="68"/>
      <c r="F378" s="68"/>
      <c r="G378" s="68"/>
      <c r="H378" s="68"/>
    </row>
    <row r="379" spans="1:8" s="84" customFormat="1">
      <c r="A379" s="68"/>
      <c r="B379" s="68"/>
      <c r="C379" s="68"/>
      <c r="D379" s="68"/>
      <c r="E379" s="68"/>
      <c r="F379" s="68"/>
      <c r="G379" s="68"/>
      <c r="H379" s="68"/>
    </row>
    <row r="380" spans="1:8" s="84" customFormat="1">
      <c r="A380" s="68"/>
      <c r="B380" s="68"/>
      <c r="C380" s="68"/>
      <c r="D380" s="68"/>
      <c r="E380" s="68"/>
      <c r="F380" s="68"/>
      <c r="G380" s="68"/>
      <c r="H380" s="68"/>
    </row>
    <row r="381" spans="1:8" s="84" customFormat="1">
      <c r="A381" s="68"/>
      <c r="B381" s="68"/>
      <c r="C381" s="68"/>
      <c r="D381" s="68"/>
      <c r="E381" s="68"/>
      <c r="F381" s="68"/>
      <c r="G381" s="68"/>
      <c r="H381" s="68"/>
    </row>
    <row r="382" spans="1:8" s="84" customFormat="1">
      <c r="A382" s="68"/>
      <c r="B382" s="68"/>
      <c r="C382" s="68"/>
      <c r="D382" s="68"/>
      <c r="E382" s="68"/>
      <c r="F382" s="68"/>
      <c r="G382" s="68"/>
      <c r="H382" s="68"/>
    </row>
    <row r="383" spans="1:8" s="84" customFormat="1">
      <c r="A383" s="68"/>
      <c r="B383" s="68"/>
      <c r="C383" s="68"/>
      <c r="D383" s="68"/>
      <c r="E383" s="68"/>
      <c r="F383" s="68"/>
      <c r="G383" s="68"/>
      <c r="H383" s="68"/>
    </row>
    <row r="384" spans="1:8" s="84" customFormat="1">
      <c r="A384" s="68"/>
      <c r="B384" s="68"/>
      <c r="C384" s="68"/>
      <c r="D384" s="68"/>
      <c r="E384" s="68"/>
      <c r="F384" s="68"/>
      <c r="G384" s="68"/>
      <c r="H384" s="68"/>
    </row>
    <row r="385" spans="1:8" s="84" customFormat="1">
      <c r="A385" s="68"/>
      <c r="B385" s="68"/>
      <c r="C385" s="68"/>
      <c r="D385" s="68"/>
      <c r="E385" s="68"/>
      <c r="F385" s="68"/>
      <c r="G385" s="68"/>
      <c r="H385" s="68"/>
    </row>
    <row r="386" spans="1:8" s="84" customFormat="1">
      <c r="A386" s="68"/>
      <c r="B386" s="68"/>
      <c r="C386" s="68"/>
      <c r="D386" s="68"/>
      <c r="E386" s="68"/>
      <c r="F386" s="68"/>
      <c r="G386" s="68"/>
      <c r="H386" s="68"/>
    </row>
    <row r="387" spans="1:8" s="84" customFormat="1">
      <c r="A387" s="68"/>
      <c r="B387" s="68"/>
      <c r="C387" s="68"/>
      <c r="D387" s="68"/>
      <c r="E387" s="68"/>
      <c r="F387" s="68"/>
      <c r="G387" s="68"/>
      <c r="H387" s="68"/>
    </row>
    <row r="388" spans="1:8" s="84" customFormat="1">
      <c r="A388" s="68"/>
      <c r="B388" s="68"/>
      <c r="C388" s="68"/>
      <c r="D388" s="68"/>
      <c r="E388" s="68"/>
      <c r="F388" s="68"/>
      <c r="G388" s="68"/>
      <c r="H388" s="68"/>
    </row>
    <row r="389" spans="1:8" s="84" customFormat="1">
      <c r="A389" s="68"/>
      <c r="B389" s="68"/>
      <c r="C389" s="68"/>
      <c r="D389" s="68"/>
      <c r="E389" s="68"/>
      <c r="F389" s="68"/>
      <c r="G389" s="68"/>
      <c r="H389" s="68"/>
    </row>
    <row r="390" spans="1:8" s="84" customFormat="1">
      <c r="A390" s="68"/>
      <c r="B390" s="68"/>
      <c r="C390" s="68"/>
      <c r="D390" s="68"/>
      <c r="E390" s="68"/>
      <c r="F390" s="68"/>
      <c r="G390" s="68"/>
      <c r="H390" s="68"/>
    </row>
    <row r="391" spans="1:8" s="84" customFormat="1">
      <c r="A391" s="68"/>
      <c r="B391" s="68"/>
      <c r="C391" s="68"/>
      <c r="D391" s="68"/>
      <c r="E391" s="68"/>
      <c r="F391" s="68"/>
      <c r="G391" s="68"/>
      <c r="H391" s="68"/>
    </row>
    <row r="392" spans="1:8" s="84" customFormat="1">
      <c r="A392" s="68"/>
      <c r="B392" s="68"/>
      <c r="C392" s="68"/>
      <c r="D392" s="68"/>
      <c r="E392" s="68"/>
      <c r="F392" s="68"/>
      <c r="G392" s="68"/>
      <c r="H392" s="68"/>
    </row>
    <row r="393" spans="1:8" s="84" customFormat="1">
      <c r="A393" s="68"/>
      <c r="B393" s="68"/>
      <c r="C393" s="68"/>
      <c r="D393" s="68"/>
      <c r="E393" s="68"/>
      <c r="F393" s="68"/>
      <c r="G393" s="68"/>
      <c r="H393" s="68"/>
    </row>
    <row r="394" spans="1:8" s="84" customFormat="1">
      <c r="A394" s="68"/>
      <c r="B394" s="68"/>
      <c r="C394" s="68"/>
      <c r="D394" s="68"/>
      <c r="E394" s="68"/>
      <c r="F394" s="68"/>
      <c r="G394" s="68"/>
      <c r="H394" s="68"/>
    </row>
    <row r="395" spans="1:8" s="84" customFormat="1">
      <c r="A395" s="68"/>
      <c r="B395" s="68"/>
      <c r="C395" s="68"/>
      <c r="D395" s="68"/>
      <c r="E395" s="68"/>
      <c r="F395" s="68"/>
      <c r="G395" s="68"/>
      <c r="H395" s="68"/>
    </row>
    <row r="396" spans="1:8" s="84" customFormat="1">
      <c r="A396" s="68"/>
      <c r="B396" s="68"/>
      <c r="C396" s="68"/>
      <c r="D396" s="68"/>
      <c r="E396" s="68"/>
      <c r="F396" s="68"/>
      <c r="G396" s="68"/>
      <c r="H396" s="68"/>
    </row>
    <row r="397" spans="1:8" s="84" customFormat="1">
      <c r="A397" s="68"/>
      <c r="B397" s="68"/>
      <c r="C397" s="68"/>
      <c r="D397" s="68"/>
      <c r="E397" s="68"/>
      <c r="F397" s="68"/>
      <c r="G397" s="68"/>
      <c r="H397" s="68"/>
    </row>
    <row r="398" spans="1:8" s="84" customFormat="1">
      <c r="A398" s="68"/>
      <c r="B398" s="68"/>
      <c r="C398" s="68"/>
      <c r="D398" s="68"/>
      <c r="E398" s="68"/>
      <c r="F398" s="68"/>
      <c r="G398" s="68"/>
      <c r="H398" s="68"/>
    </row>
    <row r="399" spans="1:8" s="84" customFormat="1">
      <c r="A399" s="68"/>
      <c r="B399" s="68"/>
      <c r="C399" s="68"/>
      <c r="D399" s="68"/>
      <c r="E399" s="68"/>
      <c r="F399" s="68"/>
      <c r="G399" s="68"/>
      <c r="H399" s="68"/>
    </row>
    <row r="400" spans="1:8" s="84" customFormat="1">
      <c r="A400" s="68"/>
      <c r="B400" s="68"/>
      <c r="C400" s="68"/>
      <c r="D400" s="68"/>
      <c r="E400" s="68"/>
      <c r="F400" s="68"/>
      <c r="G400" s="68"/>
      <c r="H400" s="68"/>
    </row>
    <row r="401" spans="1:8" s="84" customFormat="1">
      <c r="A401" s="68"/>
      <c r="B401" s="68"/>
      <c r="C401" s="68"/>
      <c r="D401" s="68"/>
      <c r="E401" s="68"/>
      <c r="F401" s="68"/>
      <c r="G401" s="68"/>
      <c r="H401" s="68"/>
    </row>
    <row r="402" spans="1:8" s="84" customFormat="1">
      <c r="A402" s="68"/>
      <c r="B402" s="68"/>
      <c r="C402" s="68"/>
      <c r="D402" s="68"/>
      <c r="E402" s="68"/>
      <c r="F402" s="68"/>
      <c r="G402" s="68"/>
      <c r="H402" s="68"/>
    </row>
    <row r="403" spans="1:8" s="84" customFormat="1">
      <c r="A403" s="68"/>
      <c r="B403" s="68"/>
      <c r="C403" s="68"/>
      <c r="D403" s="68"/>
      <c r="E403" s="68"/>
      <c r="F403" s="68"/>
      <c r="G403" s="68"/>
      <c r="H403" s="68"/>
    </row>
    <row r="404" spans="1:8" s="84" customFormat="1">
      <c r="A404" s="68"/>
      <c r="B404" s="68"/>
      <c r="C404" s="68"/>
      <c r="D404" s="68"/>
      <c r="E404" s="68"/>
      <c r="F404" s="68"/>
      <c r="G404" s="68"/>
      <c r="H404" s="68"/>
    </row>
    <row r="405" spans="1:8" s="84" customFormat="1">
      <c r="A405" s="68"/>
      <c r="B405" s="68"/>
      <c r="C405" s="68"/>
      <c r="D405" s="68"/>
      <c r="E405" s="68"/>
      <c r="F405" s="68"/>
      <c r="G405" s="68"/>
      <c r="H405" s="68"/>
    </row>
    <row r="406" spans="1:8" s="84" customFormat="1">
      <c r="A406" s="68"/>
      <c r="B406" s="68"/>
      <c r="C406" s="68"/>
      <c r="D406" s="68"/>
      <c r="E406" s="68"/>
      <c r="F406" s="68"/>
      <c r="G406" s="68"/>
      <c r="H406" s="68"/>
    </row>
    <row r="407" spans="1:8" s="84" customFormat="1">
      <c r="A407" s="68"/>
      <c r="B407" s="68"/>
      <c r="C407" s="68"/>
      <c r="D407" s="68"/>
      <c r="E407" s="68"/>
      <c r="F407" s="68"/>
      <c r="G407" s="68"/>
      <c r="H407" s="68"/>
    </row>
    <row r="408" spans="1:8" s="84" customFormat="1">
      <c r="A408" s="68"/>
      <c r="B408" s="68"/>
      <c r="C408" s="68"/>
      <c r="D408" s="68"/>
      <c r="E408" s="68"/>
      <c r="F408" s="68"/>
      <c r="G408" s="68"/>
      <c r="H408" s="68"/>
    </row>
    <row r="409" spans="1:8" s="84" customFormat="1">
      <c r="A409" s="68"/>
      <c r="B409" s="68"/>
      <c r="C409" s="68"/>
      <c r="D409" s="68"/>
      <c r="E409" s="68"/>
      <c r="F409" s="68"/>
      <c r="G409" s="68"/>
      <c r="H409" s="68"/>
    </row>
    <row r="410" spans="1:8" s="84" customFormat="1">
      <c r="A410" s="68"/>
      <c r="B410" s="68"/>
      <c r="C410" s="68"/>
      <c r="D410" s="68"/>
      <c r="E410" s="68"/>
      <c r="F410" s="68"/>
      <c r="G410" s="68"/>
      <c r="H410" s="68"/>
    </row>
    <row r="411" spans="1:8" s="84" customFormat="1">
      <c r="A411" s="68"/>
      <c r="B411" s="68"/>
      <c r="C411" s="68"/>
      <c r="D411" s="68"/>
      <c r="E411" s="68"/>
      <c r="F411" s="68"/>
      <c r="G411" s="68"/>
      <c r="H411" s="68"/>
    </row>
    <row r="412" spans="1:8" s="84" customFormat="1">
      <c r="A412" s="68"/>
      <c r="B412" s="68"/>
      <c r="C412" s="68"/>
      <c r="D412" s="68"/>
      <c r="E412" s="68"/>
      <c r="F412" s="68"/>
      <c r="G412" s="68"/>
      <c r="H412" s="68"/>
    </row>
    <row r="413" spans="1:8" s="84" customFormat="1">
      <c r="A413" s="68"/>
      <c r="B413" s="68"/>
      <c r="C413" s="68"/>
      <c r="D413" s="68"/>
      <c r="E413" s="68"/>
      <c r="F413" s="68"/>
      <c r="G413" s="68"/>
      <c r="H413" s="68"/>
    </row>
    <row r="414" spans="1:8" s="84" customFormat="1">
      <c r="A414" s="68"/>
      <c r="B414" s="68"/>
      <c r="C414" s="68"/>
      <c r="D414" s="68"/>
      <c r="E414" s="68"/>
      <c r="F414" s="68"/>
      <c r="G414" s="68"/>
      <c r="H414" s="68"/>
    </row>
    <row r="415" spans="1:8" s="84" customFormat="1">
      <c r="A415" s="68"/>
      <c r="B415" s="68"/>
      <c r="C415" s="68"/>
      <c r="D415" s="68"/>
      <c r="E415" s="68"/>
      <c r="F415" s="68"/>
      <c r="G415" s="68"/>
      <c r="H415" s="68"/>
    </row>
    <row r="416" spans="1:8" s="84" customFormat="1">
      <c r="A416" s="68"/>
      <c r="B416" s="68"/>
      <c r="C416" s="68"/>
      <c r="D416" s="68"/>
      <c r="E416" s="68"/>
      <c r="F416" s="68"/>
      <c r="G416" s="68"/>
      <c r="H416" s="68"/>
    </row>
    <row r="417" spans="1:8" s="84" customFormat="1">
      <c r="A417" s="68"/>
      <c r="B417" s="68"/>
      <c r="C417" s="68"/>
      <c r="D417" s="68"/>
      <c r="E417" s="68"/>
      <c r="F417" s="68"/>
      <c r="G417" s="68"/>
      <c r="H417" s="68"/>
    </row>
    <row r="418" spans="1:8" s="84" customFormat="1">
      <c r="A418" s="68"/>
      <c r="B418" s="68"/>
      <c r="C418" s="68"/>
      <c r="D418" s="68"/>
      <c r="E418" s="68"/>
      <c r="F418" s="68"/>
      <c r="G418" s="68"/>
      <c r="H418" s="68"/>
    </row>
    <row r="419" spans="1:8" s="84" customFormat="1">
      <c r="A419" s="68"/>
      <c r="B419" s="68"/>
      <c r="C419" s="68"/>
      <c r="D419" s="68"/>
      <c r="E419" s="68"/>
      <c r="F419" s="68"/>
      <c r="G419" s="68"/>
      <c r="H419" s="68"/>
    </row>
    <row r="420" spans="1:8" s="84" customFormat="1">
      <c r="A420" s="68"/>
      <c r="B420" s="68"/>
      <c r="C420" s="68"/>
      <c r="D420" s="68"/>
      <c r="E420" s="68"/>
      <c r="F420" s="68"/>
      <c r="G420" s="68"/>
      <c r="H420" s="68"/>
    </row>
    <row r="421" spans="1:8" s="84" customFormat="1">
      <c r="A421" s="68"/>
      <c r="B421" s="68"/>
      <c r="C421" s="68"/>
      <c r="D421" s="68"/>
      <c r="E421" s="68"/>
      <c r="F421" s="68"/>
      <c r="G421" s="68"/>
      <c r="H421" s="68"/>
    </row>
    <row r="422" spans="1:8" s="84" customFormat="1">
      <c r="A422" s="68"/>
      <c r="B422" s="68"/>
      <c r="C422" s="68"/>
      <c r="D422" s="68"/>
      <c r="E422" s="68"/>
      <c r="F422" s="68"/>
      <c r="G422" s="68"/>
      <c r="H422" s="68"/>
    </row>
    <row r="423" spans="1:8" s="84" customFormat="1">
      <c r="A423" s="68"/>
      <c r="B423" s="68"/>
      <c r="C423" s="68"/>
      <c r="D423" s="68"/>
      <c r="E423" s="68"/>
      <c r="F423" s="68"/>
      <c r="G423" s="68"/>
      <c r="H423" s="68"/>
    </row>
    <row r="424" spans="1:8" s="84" customFormat="1">
      <c r="A424" s="68"/>
      <c r="B424" s="68"/>
      <c r="C424" s="68"/>
      <c r="D424" s="68"/>
      <c r="E424" s="68"/>
      <c r="F424" s="68"/>
      <c r="G424" s="68"/>
      <c r="H424" s="68"/>
    </row>
    <row r="425" spans="1:8" s="84" customFormat="1">
      <c r="A425" s="68"/>
      <c r="B425" s="68"/>
      <c r="C425" s="68"/>
      <c r="D425" s="68"/>
      <c r="E425" s="68"/>
      <c r="F425" s="68"/>
      <c r="G425" s="68"/>
      <c r="H425" s="68"/>
    </row>
    <row r="426" spans="1:8" s="84" customFormat="1">
      <c r="A426" s="68"/>
      <c r="B426" s="68"/>
      <c r="C426" s="68"/>
      <c r="D426" s="68"/>
      <c r="E426" s="68"/>
      <c r="F426" s="68"/>
      <c r="G426" s="68"/>
      <c r="H426" s="68"/>
    </row>
    <row r="427" spans="1:8" s="84" customFormat="1">
      <c r="A427" s="68"/>
      <c r="B427" s="68"/>
      <c r="C427" s="68"/>
      <c r="D427" s="68"/>
      <c r="E427" s="68"/>
      <c r="F427" s="68"/>
      <c r="G427" s="68"/>
      <c r="H427" s="68"/>
    </row>
    <row r="428" spans="1:8" s="84" customFormat="1">
      <c r="A428" s="68"/>
      <c r="B428" s="68"/>
      <c r="C428" s="68"/>
      <c r="D428" s="68"/>
      <c r="E428" s="68"/>
      <c r="F428" s="68"/>
      <c r="G428" s="68"/>
      <c r="H428" s="68"/>
    </row>
    <row r="429" spans="1:8" s="84" customFormat="1">
      <c r="A429" s="68"/>
      <c r="B429" s="68"/>
      <c r="C429" s="68"/>
      <c r="D429" s="68"/>
      <c r="E429" s="68"/>
      <c r="F429" s="68"/>
      <c r="G429" s="68"/>
      <c r="H429" s="68"/>
    </row>
    <row r="430" spans="1:8" s="84" customFormat="1">
      <c r="A430" s="68"/>
      <c r="B430" s="68"/>
      <c r="C430" s="68"/>
      <c r="D430" s="68"/>
      <c r="E430" s="68"/>
      <c r="F430" s="68"/>
      <c r="G430" s="68"/>
      <c r="H430" s="68"/>
    </row>
    <row r="431" spans="1:8" s="84" customFormat="1">
      <c r="A431" s="68"/>
      <c r="B431" s="68"/>
      <c r="C431" s="68"/>
      <c r="D431" s="68"/>
      <c r="E431" s="68"/>
      <c r="F431" s="68"/>
      <c r="G431" s="68"/>
      <c r="H431" s="68"/>
    </row>
    <row r="432" spans="1:8" s="84" customFormat="1">
      <c r="A432" s="68"/>
      <c r="B432" s="68"/>
      <c r="C432" s="68"/>
      <c r="D432" s="68"/>
      <c r="E432" s="68"/>
      <c r="F432" s="68"/>
      <c r="G432" s="68"/>
      <c r="H432" s="68"/>
    </row>
    <row r="433" spans="1:8" s="84" customFormat="1">
      <c r="A433" s="68"/>
      <c r="B433" s="68"/>
      <c r="C433" s="68"/>
      <c r="D433" s="68"/>
      <c r="E433" s="68"/>
      <c r="F433" s="68"/>
      <c r="G433" s="68"/>
      <c r="H433" s="68"/>
    </row>
    <row r="434" spans="1:8" s="84" customFormat="1">
      <c r="A434" s="68"/>
      <c r="B434" s="68"/>
      <c r="C434" s="68"/>
      <c r="D434" s="68"/>
      <c r="E434" s="68"/>
      <c r="F434" s="68"/>
      <c r="G434" s="68"/>
      <c r="H434" s="68"/>
    </row>
    <row r="435" spans="1:8" s="84" customFormat="1">
      <c r="A435" s="68"/>
      <c r="B435" s="68"/>
      <c r="C435" s="68"/>
      <c r="D435" s="68"/>
      <c r="E435" s="68"/>
      <c r="F435" s="68"/>
      <c r="G435" s="68"/>
      <c r="H435" s="68"/>
    </row>
    <row r="436" spans="1:8" s="84" customFormat="1">
      <c r="A436" s="68"/>
      <c r="B436" s="68"/>
      <c r="C436" s="68"/>
      <c r="D436" s="68"/>
      <c r="E436" s="68"/>
      <c r="F436" s="68"/>
      <c r="G436" s="68"/>
      <c r="H436" s="68"/>
    </row>
    <row r="437" spans="1:8" s="84" customFormat="1">
      <c r="A437" s="68"/>
      <c r="B437" s="68"/>
      <c r="C437" s="68"/>
      <c r="D437" s="68"/>
      <c r="E437" s="68"/>
      <c r="F437" s="68"/>
      <c r="G437" s="68"/>
      <c r="H437" s="68"/>
    </row>
    <row r="438" spans="1:8" s="84" customFormat="1">
      <c r="A438" s="68"/>
      <c r="B438" s="68"/>
      <c r="C438" s="68"/>
      <c r="D438" s="68"/>
      <c r="E438" s="68"/>
      <c r="F438" s="68"/>
      <c r="G438" s="68"/>
      <c r="H438" s="68"/>
    </row>
    <row r="439" spans="1:8" s="84" customFormat="1">
      <c r="A439" s="68"/>
      <c r="B439" s="68"/>
      <c r="C439" s="68"/>
      <c r="D439" s="68"/>
      <c r="E439" s="68"/>
      <c r="F439" s="68"/>
      <c r="G439" s="68"/>
      <c r="H439" s="68"/>
    </row>
    <row r="440" spans="1:8" s="84" customFormat="1">
      <c r="A440" s="68"/>
      <c r="B440" s="68"/>
      <c r="C440" s="68"/>
      <c r="D440" s="68"/>
      <c r="E440" s="68"/>
      <c r="F440" s="68"/>
      <c r="G440" s="68"/>
      <c r="H440" s="68"/>
    </row>
    <row r="441" spans="1:8" s="84" customFormat="1">
      <c r="A441" s="68"/>
      <c r="B441" s="68"/>
      <c r="C441" s="68"/>
      <c r="D441" s="68"/>
      <c r="E441" s="68"/>
      <c r="F441" s="68"/>
      <c r="G441" s="68"/>
      <c r="H441" s="68"/>
    </row>
    <row r="442" spans="1:8" s="84" customFormat="1">
      <c r="A442" s="68"/>
      <c r="B442" s="68"/>
      <c r="C442" s="68"/>
      <c r="D442" s="68"/>
      <c r="E442" s="68"/>
      <c r="F442" s="68"/>
      <c r="G442" s="68"/>
      <c r="H442" s="68"/>
    </row>
    <row r="443" spans="1:8" s="84" customFormat="1">
      <c r="A443" s="68"/>
      <c r="B443" s="68"/>
      <c r="C443" s="68"/>
      <c r="D443" s="68"/>
      <c r="E443" s="68"/>
      <c r="F443" s="68"/>
      <c r="G443" s="68"/>
      <c r="H443" s="68"/>
    </row>
    <row r="444" spans="1:8" s="84" customFormat="1">
      <c r="A444" s="68"/>
      <c r="B444" s="68"/>
      <c r="C444" s="68"/>
      <c r="D444" s="68"/>
      <c r="E444" s="68"/>
      <c r="F444" s="68"/>
      <c r="G444" s="68"/>
      <c r="H444" s="68"/>
    </row>
    <row r="445" spans="1:8" s="84" customFormat="1">
      <c r="A445" s="68"/>
      <c r="B445" s="68"/>
      <c r="C445" s="68"/>
      <c r="D445" s="68"/>
      <c r="E445" s="68"/>
      <c r="F445" s="68"/>
      <c r="G445" s="68"/>
      <c r="H445" s="68"/>
    </row>
    <row r="446" spans="1:8" s="84" customFormat="1">
      <c r="A446" s="68"/>
      <c r="B446" s="68"/>
      <c r="C446" s="68"/>
      <c r="D446" s="68"/>
      <c r="E446" s="68"/>
      <c r="F446" s="68"/>
      <c r="G446" s="68"/>
      <c r="H446" s="68"/>
    </row>
    <row r="447" spans="1:8" s="84" customFormat="1">
      <c r="A447" s="68"/>
      <c r="B447" s="68"/>
      <c r="C447" s="68"/>
      <c r="D447" s="68"/>
      <c r="E447" s="68"/>
      <c r="F447" s="68"/>
      <c r="G447" s="68"/>
      <c r="H447" s="68"/>
    </row>
    <row r="448" spans="1:8" s="84" customFormat="1">
      <c r="A448" s="68"/>
      <c r="B448" s="68"/>
      <c r="C448" s="68"/>
      <c r="D448" s="68"/>
      <c r="E448" s="68"/>
      <c r="F448" s="68"/>
      <c r="G448" s="68"/>
      <c r="H448" s="68"/>
    </row>
    <row r="449" spans="1:8" s="84" customFormat="1">
      <c r="A449" s="68"/>
      <c r="B449" s="68"/>
      <c r="C449" s="68"/>
      <c r="D449" s="68"/>
      <c r="E449" s="68"/>
      <c r="F449" s="68"/>
      <c r="G449" s="68"/>
      <c r="H449" s="68"/>
    </row>
    <row r="450" spans="1:8" s="84" customFormat="1">
      <c r="A450" s="68"/>
      <c r="B450" s="68"/>
      <c r="C450" s="68"/>
      <c r="D450" s="68"/>
      <c r="E450" s="68"/>
      <c r="F450" s="68"/>
      <c r="G450" s="68"/>
      <c r="H450" s="68"/>
    </row>
    <row r="451" spans="1:8" s="84" customFormat="1">
      <c r="A451" s="68"/>
      <c r="B451" s="68"/>
      <c r="C451" s="68"/>
      <c r="D451" s="68"/>
      <c r="E451" s="68"/>
      <c r="F451" s="68"/>
      <c r="G451" s="68"/>
      <c r="H451" s="68"/>
    </row>
    <row r="452" spans="1:8" s="84" customFormat="1">
      <c r="A452" s="68"/>
      <c r="B452" s="68"/>
      <c r="C452" s="68"/>
      <c r="D452" s="68"/>
      <c r="E452" s="68"/>
      <c r="F452" s="68"/>
      <c r="G452" s="68"/>
      <c r="H452" s="68"/>
    </row>
    <row r="453" spans="1:8" s="84" customFormat="1">
      <c r="A453" s="68"/>
      <c r="B453" s="68"/>
      <c r="C453" s="68"/>
      <c r="D453" s="68"/>
      <c r="E453" s="68"/>
      <c r="F453" s="68"/>
      <c r="G453" s="68"/>
      <c r="H453" s="68"/>
    </row>
    <row r="454" spans="1:8" s="84" customFormat="1">
      <c r="A454" s="68"/>
      <c r="B454" s="68"/>
      <c r="C454" s="68"/>
      <c r="D454" s="68"/>
      <c r="E454" s="68"/>
      <c r="F454" s="68"/>
      <c r="G454" s="68"/>
      <c r="H454" s="68"/>
    </row>
    <row r="455" spans="1:8" s="84" customFormat="1">
      <c r="A455" s="68"/>
      <c r="B455" s="68"/>
      <c r="C455" s="68"/>
      <c r="D455" s="68"/>
      <c r="E455" s="68"/>
      <c r="F455" s="68"/>
      <c r="G455" s="68"/>
      <c r="H455" s="68"/>
    </row>
    <row r="456" spans="1:8" s="84" customFormat="1">
      <c r="A456" s="68"/>
      <c r="B456" s="68"/>
      <c r="C456" s="68"/>
      <c r="D456" s="68"/>
      <c r="E456" s="68"/>
      <c r="F456" s="68"/>
      <c r="G456" s="68"/>
      <c r="H456" s="68"/>
    </row>
    <row r="457" spans="1:8" s="84" customFormat="1">
      <c r="A457" s="68"/>
      <c r="B457" s="68"/>
      <c r="C457" s="68"/>
      <c r="D457" s="68"/>
      <c r="E457" s="68"/>
      <c r="F457" s="68"/>
      <c r="G457" s="68"/>
      <c r="H457" s="68"/>
    </row>
    <row r="458" spans="1:8" s="84" customFormat="1">
      <c r="A458" s="68"/>
      <c r="B458" s="68"/>
      <c r="C458" s="68"/>
      <c r="D458" s="68"/>
      <c r="E458" s="68"/>
      <c r="F458" s="68"/>
      <c r="G458" s="68"/>
      <c r="H458" s="68"/>
    </row>
    <row r="459" spans="1:8" s="84" customFormat="1">
      <c r="A459" s="68"/>
      <c r="B459" s="68"/>
      <c r="C459" s="68"/>
      <c r="D459" s="68"/>
      <c r="E459" s="68"/>
      <c r="F459" s="68"/>
      <c r="G459" s="68"/>
      <c r="H459" s="68"/>
    </row>
    <row r="460" spans="1:8" s="84" customFormat="1">
      <c r="A460" s="68"/>
      <c r="B460" s="68"/>
      <c r="C460" s="68"/>
      <c r="D460" s="68"/>
      <c r="E460" s="68"/>
      <c r="F460" s="68"/>
      <c r="G460" s="68"/>
      <c r="H460" s="68"/>
    </row>
    <row r="461" spans="1:8" s="84" customFormat="1">
      <c r="A461" s="68"/>
      <c r="B461" s="68"/>
      <c r="C461" s="68"/>
      <c r="D461" s="68"/>
      <c r="E461" s="68"/>
      <c r="F461" s="68"/>
      <c r="G461" s="68"/>
      <c r="H461" s="68"/>
    </row>
    <row r="462" spans="1:8" s="84" customFormat="1">
      <c r="A462" s="68"/>
      <c r="B462" s="68"/>
      <c r="C462" s="68"/>
      <c r="D462" s="68"/>
      <c r="E462" s="68"/>
      <c r="F462" s="68"/>
      <c r="G462" s="68"/>
      <c r="H462" s="68"/>
    </row>
    <row r="463" spans="1:8" s="84" customFormat="1">
      <c r="A463" s="68"/>
      <c r="B463" s="68"/>
      <c r="C463" s="68"/>
      <c r="D463" s="68"/>
      <c r="E463" s="68"/>
      <c r="F463" s="68"/>
      <c r="G463" s="68"/>
      <c r="H463" s="68"/>
    </row>
    <row r="464" spans="1:8" s="84" customFormat="1">
      <c r="A464" s="68"/>
      <c r="B464" s="68"/>
      <c r="C464" s="68"/>
      <c r="D464" s="68"/>
      <c r="E464" s="68"/>
      <c r="F464" s="68"/>
      <c r="G464" s="68"/>
      <c r="H464" s="68"/>
    </row>
    <row r="465" spans="1:8" s="84" customFormat="1">
      <c r="A465" s="68"/>
      <c r="B465" s="68"/>
      <c r="C465" s="68"/>
      <c r="D465" s="68"/>
      <c r="E465" s="68"/>
      <c r="F465" s="68"/>
      <c r="G465" s="68"/>
      <c r="H465" s="68"/>
    </row>
    <row r="466" spans="1:8" s="84" customFormat="1">
      <c r="A466" s="68"/>
      <c r="B466" s="68"/>
      <c r="C466" s="68"/>
      <c r="D466" s="68"/>
      <c r="E466" s="68"/>
      <c r="F466" s="68"/>
      <c r="G466" s="68"/>
      <c r="H466" s="68"/>
    </row>
    <row r="467" spans="1:8" s="84" customFormat="1">
      <c r="A467" s="68"/>
      <c r="B467" s="68"/>
      <c r="C467" s="68"/>
      <c r="D467" s="68"/>
      <c r="E467" s="68"/>
      <c r="F467" s="68"/>
      <c r="G467" s="68"/>
      <c r="H467" s="68"/>
    </row>
    <row r="468" spans="1:8" s="84" customFormat="1">
      <c r="A468" s="68"/>
      <c r="B468" s="68"/>
      <c r="C468" s="68"/>
      <c r="D468" s="68"/>
      <c r="E468" s="68"/>
      <c r="F468" s="68"/>
      <c r="G468" s="68"/>
      <c r="H468" s="68"/>
    </row>
    <row r="469" spans="1:8" s="84" customFormat="1">
      <c r="A469" s="68"/>
      <c r="B469" s="68"/>
      <c r="C469" s="68"/>
      <c r="D469" s="68"/>
      <c r="E469" s="68"/>
      <c r="F469" s="68"/>
      <c r="G469" s="68"/>
      <c r="H469" s="68"/>
    </row>
    <row r="470" spans="1:8" s="84" customFormat="1">
      <c r="A470" s="68"/>
      <c r="B470" s="68"/>
      <c r="C470" s="68"/>
      <c r="D470" s="68"/>
      <c r="E470" s="68"/>
      <c r="F470" s="68"/>
      <c r="G470" s="68"/>
      <c r="H470" s="68"/>
    </row>
    <row r="471" spans="1:8" s="84" customFormat="1">
      <c r="A471" s="68"/>
      <c r="B471" s="68"/>
      <c r="C471" s="68"/>
      <c r="D471" s="68"/>
      <c r="E471" s="68"/>
      <c r="F471" s="68"/>
      <c r="G471" s="68"/>
      <c r="H471" s="68"/>
    </row>
    <row r="472" spans="1:8" s="84" customFormat="1">
      <c r="A472" s="68"/>
      <c r="B472" s="68"/>
      <c r="C472" s="68"/>
      <c r="D472" s="68"/>
      <c r="E472" s="68"/>
      <c r="F472" s="68"/>
      <c r="G472" s="68"/>
      <c r="H472" s="68"/>
    </row>
    <row r="473" spans="1:8" s="84" customFormat="1">
      <c r="A473" s="68"/>
      <c r="B473" s="68"/>
      <c r="C473" s="68"/>
      <c r="D473" s="68"/>
      <c r="E473" s="68"/>
      <c r="F473" s="68"/>
      <c r="G473" s="68"/>
      <c r="H473" s="68"/>
    </row>
    <row r="474" spans="1:8" s="84" customFormat="1">
      <c r="A474" s="68"/>
      <c r="B474" s="68"/>
      <c r="C474" s="68"/>
      <c r="D474" s="68"/>
      <c r="E474" s="68"/>
      <c r="F474" s="68"/>
      <c r="G474" s="68"/>
      <c r="H474" s="68"/>
    </row>
    <row r="475" spans="1:8" s="84" customFormat="1">
      <c r="A475" s="68"/>
      <c r="B475" s="68"/>
      <c r="C475" s="68"/>
      <c r="D475" s="68"/>
      <c r="E475" s="68"/>
      <c r="F475" s="68"/>
      <c r="G475" s="68"/>
      <c r="H475" s="68"/>
    </row>
    <row r="476" spans="1:8" s="84" customFormat="1">
      <c r="A476" s="68"/>
      <c r="B476" s="68"/>
      <c r="C476" s="68"/>
      <c r="D476" s="68"/>
      <c r="E476" s="68"/>
      <c r="F476" s="68"/>
      <c r="G476" s="68"/>
      <c r="H476" s="68"/>
    </row>
    <row r="477" spans="1:8" s="84" customFormat="1">
      <c r="A477" s="68"/>
      <c r="B477" s="68"/>
      <c r="C477" s="68"/>
      <c r="D477" s="68"/>
      <c r="E477" s="68"/>
      <c r="F477" s="68"/>
      <c r="G477" s="68"/>
      <c r="H477" s="68"/>
    </row>
    <row r="478" spans="1:8" s="84" customFormat="1">
      <c r="A478" s="68"/>
      <c r="B478" s="68"/>
      <c r="C478" s="68"/>
      <c r="D478" s="68"/>
      <c r="E478" s="68"/>
      <c r="F478" s="68"/>
      <c r="G478" s="68"/>
      <c r="H478" s="68"/>
    </row>
    <row r="479" spans="1:8" s="84" customFormat="1">
      <c r="A479" s="68"/>
      <c r="B479" s="68"/>
      <c r="C479" s="68"/>
      <c r="D479" s="68"/>
      <c r="E479" s="68"/>
      <c r="F479" s="68"/>
      <c r="G479" s="68"/>
      <c r="H479" s="68"/>
    </row>
    <row r="480" spans="1:8" s="84" customFormat="1">
      <c r="A480" s="68"/>
      <c r="B480" s="68"/>
      <c r="C480" s="68"/>
      <c r="D480" s="68"/>
      <c r="E480" s="68"/>
      <c r="F480" s="68"/>
      <c r="G480" s="68"/>
      <c r="H480" s="68"/>
    </row>
    <row r="481" spans="1:8" s="84" customFormat="1">
      <c r="A481" s="68"/>
      <c r="B481" s="68"/>
      <c r="C481" s="68"/>
      <c r="D481" s="68"/>
      <c r="E481" s="68"/>
      <c r="F481" s="68"/>
      <c r="G481" s="68"/>
      <c r="H481" s="68"/>
    </row>
    <row r="482" spans="1:8" s="84" customFormat="1">
      <c r="A482" s="68"/>
      <c r="B482" s="68"/>
      <c r="C482" s="68"/>
      <c r="D482" s="68"/>
      <c r="E482" s="68"/>
      <c r="F482" s="68"/>
      <c r="G482" s="68"/>
      <c r="H482" s="68"/>
    </row>
    <row r="483" spans="1:8" s="84" customFormat="1">
      <c r="A483" s="68"/>
      <c r="B483" s="68"/>
      <c r="C483" s="68"/>
      <c r="D483" s="68"/>
      <c r="E483" s="68"/>
      <c r="F483" s="68"/>
      <c r="G483" s="68"/>
      <c r="H483" s="68"/>
    </row>
    <row r="484" spans="1:8" s="84" customFormat="1">
      <c r="A484" s="68"/>
      <c r="B484" s="68"/>
      <c r="C484" s="68"/>
      <c r="D484" s="68"/>
      <c r="E484" s="68"/>
      <c r="F484" s="68"/>
      <c r="G484" s="68"/>
      <c r="H484" s="68"/>
    </row>
    <row r="485" spans="1:8" s="84" customFormat="1">
      <c r="A485" s="68"/>
      <c r="B485" s="68"/>
      <c r="C485" s="68"/>
      <c r="D485" s="68"/>
      <c r="E485" s="68"/>
      <c r="F485" s="68"/>
      <c r="G485" s="68"/>
      <c r="H485" s="68"/>
    </row>
    <row r="486" spans="1:8" s="84" customFormat="1">
      <c r="A486" s="68"/>
      <c r="B486" s="68"/>
      <c r="C486" s="68"/>
      <c r="D486" s="68"/>
      <c r="E486" s="68"/>
      <c r="F486" s="68"/>
      <c r="G486" s="68"/>
      <c r="H486" s="68"/>
    </row>
    <row r="487" spans="1:8" s="84" customFormat="1">
      <c r="A487" s="68"/>
      <c r="B487" s="68"/>
      <c r="C487" s="68"/>
      <c r="D487" s="68"/>
      <c r="E487" s="68"/>
      <c r="F487" s="68"/>
      <c r="G487" s="68"/>
      <c r="H487" s="68"/>
    </row>
    <row r="488" spans="1:8" s="84" customFormat="1">
      <c r="A488" s="68"/>
      <c r="B488" s="68"/>
      <c r="C488" s="68"/>
      <c r="D488" s="68"/>
      <c r="E488" s="68"/>
      <c r="F488" s="68"/>
      <c r="G488" s="68"/>
      <c r="H488" s="68"/>
    </row>
    <row r="489" spans="1:8" s="84" customFormat="1">
      <c r="A489" s="68"/>
      <c r="B489" s="68"/>
      <c r="C489" s="68"/>
      <c r="D489" s="68"/>
      <c r="E489" s="68"/>
      <c r="F489" s="68"/>
      <c r="G489" s="68"/>
      <c r="H489" s="68"/>
    </row>
    <row r="490" spans="1:8" s="84" customFormat="1">
      <c r="A490" s="68"/>
      <c r="B490" s="68"/>
      <c r="C490" s="68"/>
      <c r="D490" s="68"/>
      <c r="E490" s="68"/>
      <c r="F490" s="68"/>
      <c r="G490" s="68"/>
      <c r="H490" s="68"/>
    </row>
    <row r="491" spans="1:8" s="84" customFormat="1">
      <c r="A491" s="68"/>
      <c r="B491" s="68"/>
      <c r="C491" s="68"/>
      <c r="D491" s="68"/>
      <c r="E491" s="68"/>
      <c r="F491" s="68"/>
      <c r="G491" s="68"/>
      <c r="H491" s="68"/>
    </row>
    <row r="492" spans="1:8" s="84" customFormat="1">
      <c r="A492" s="68"/>
      <c r="B492" s="68"/>
      <c r="C492" s="68"/>
      <c r="D492" s="68"/>
      <c r="E492" s="68"/>
      <c r="F492" s="68"/>
      <c r="G492" s="68"/>
      <c r="H492" s="68"/>
    </row>
    <row r="493" spans="1:8" s="84" customFormat="1">
      <c r="A493" s="68"/>
      <c r="B493" s="68"/>
      <c r="C493" s="68"/>
      <c r="D493" s="68"/>
      <c r="E493" s="68"/>
      <c r="F493" s="68"/>
      <c r="G493" s="68"/>
      <c r="H493" s="68"/>
    </row>
    <row r="494" spans="1:8" s="84" customFormat="1">
      <c r="A494" s="68"/>
      <c r="B494" s="68"/>
      <c r="C494" s="68"/>
      <c r="D494" s="68"/>
      <c r="E494" s="68"/>
      <c r="F494" s="68"/>
      <c r="G494" s="68"/>
      <c r="H494" s="68"/>
    </row>
    <row r="495" spans="1:8" s="84" customFormat="1">
      <c r="A495" s="68"/>
      <c r="B495" s="68"/>
      <c r="C495" s="68"/>
      <c r="D495" s="68"/>
      <c r="E495" s="68"/>
      <c r="F495" s="68"/>
      <c r="G495" s="68"/>
      <c r="H495" s="68"/>
    </row>
    <row r="496" spans="1:8" s="84" customFormat="1">
      <c r="A496" s="68"/>
      <c r="B496" s="68"/>
      <c r="C496" s="68"/>
      <c r="D496" s="68"/>
      <c r="E496" s="68"/>
      <c r="F496" s="68"/>
      <c r="G496" s="68"/>
      <c r="H496" s="68"/>
    </row>
    <row r="497" spans="1:8" s="84" customFormat="1">
      <c r="A497" s="68"/>
      <c r="B497" s="68"/>
      <c r="C497" s="68"/>
      <c r="D497" s="68"/>
      <c r="E497" s="68"/>
      <c r="F497" s="68"/>
      <c r="G497" s="68"/>
      <c r="H497" s="68"/>
    </row>
    <row r="498" spans="1:8" s="84" customFormat="1">
      <c r="A498" s="68"/>
      <c r="B498" s="68"/>
      <c r="C498" s="68"/>
      <c r="D498" s="68"/>
      <c r="E498" s="68"/>
      <c r="F498" s="68"/>
      <c r="G498" s="68"/>
      <c r="H498" s="68"/>
    </row>
    <row r="499" spans="1:8" s="84" customFormat="1">
      <c r="A499" s="68"/>
      <c r="B499" s="68"/>
      <c r="C499" s="68"/>
      <c r="D499" s="68"/>
      <c r="E499" s="68"/>
      <c r="F499" s="68"/>
      <c r="G499" s="68"/>
      <c r="H499" s="68"/>
    </row>
    <row r="500" spans="1:8" s="84" customFormat="1">
      <c r="A500" s="68"/>
      <c r="B500" s="68"/>
      <c r="C500" s="68"/>
      <c r="D500" s="68"/>
      <c r="E500" s="68"/>
      <c r="F500" s="68"/>
      <c r="G500" s="68"/>
      <c r="H500" s="68"/>
    </row>
    <row r="501" spans="1:8" s="84" customFormat="1">
      <c r="A501" s="68"/>
      <c r="B501" s="68"/>
      <c r="C501" s="68"/>
      <c r="D501" s="68"/>
      <c r="E501" s="68"/>
      <c r="F501" s="68"/>
      <c r="G501" s="68"/>
      <c r="H501" s="68"/>
    </row>
    <row r="502" spans="1:8" s="84" customFormat="1">
      <c r="A502" s="68"/>
      <c r="B502" s="68"/>
      <c r="C502" s="68"/>
      <c r="D502" s="68"/>
      <c r="E502" s="68"/>
      <c r="F502" s="68"/>
      <c r="G502" s="68"/>
      <c r="H502" s="68"/>
    </row>
    <row r="503" spans="1:8" s="84" customFormat="1">
      <c r="A503" s="68"/>
      <c r="B503" s="68"/>
      <c r="C503" s="68"/>
      <c r="D503" s="68"/>
      <c r="E503" s="68"/>
      <c r="F503" s="68"/>
      <c r="G503" s="68"/>
      <c r="H503" s="68"/>
    </row>
    <row r="504" spans="1:8" s="84" customFormat="1">
      <c r="A504" s="68"/>
      <c r="B504" s="68"/>
      <c r="C504" s="68"/>
      <c r="D504" s="68"/>
      <c r="E504" s="68"/>
      <c r="F504" s="68"/>
      <c r="G504" s="68"/>
      <c r="H504" s="68"/>
    </row>
    <row r="505" spans="1:8" s="84" customFormat="1">
      <c r="A505" s="68"/>
      <c r="B505" s="68"/>
      <c r="C505" s="68"/>
      <c r="D505" s="68"/>
      <c r="E505" s="68"/>
      <c r="F505" s="68"/>
      <c r="G505" s="68"/>
      <c r="H505" s="68"/>
    </row>
    <row r="506" spans="1:8" s="84" customFormat="1">
      <c r="A506" s="68"/>
      <c r="B506" s="68"/>
      <c r="C506" s="68"/>
      <c r="D506" s="68"/>
      <c r="E506" s="68"/>
      <c r="F506" s="68"/>
      <c r="G506" s="68"/>
      <c r="H506" s="68"/>
    </row>
    <row r="507" spans="1:8" s="84" customFormat="1">
      <c r="A507" s="68"/>
      <c r="B507" s="68"/>
      <c r="C507" s="68"/>
      <c r="D507" s="68"/>
      <c r="E507" s="68"/>
      <c r="F507" s="68"/>
      <c r="G507" s="68"/>
      <c r="H507" s="68"/>
    </row>
    <row r="508" spans="1:8" s="84" customFormat="1">
      <c r="A508" s="68"/>
      <c r="B508" s="68"/>
      <c r="C508" s="68"/>
      <c r="D508" s="68"/>
      <c r="E508" s="68"/>
      <c r="F508" s="68"/>
      <c r="G508" s="68"/>
      <c r="H508" s="68"/>
    </row>
    <row r="509" spans="1:8" s="84" customFormat="1">
      <c r="A509" s="68"/>
      <c r="B509" s="68"/>
      <c r="C509" s="68"/>
      <c r="D509" s="68"/>
      <c r="E509" s="68"/>
      <c r="F509" s="68"/>
      <c r="G509" s="68"/>
      <c r="H509" s="68"/>
    </row>
    <row r="510" spans="1:8" s="84" customFormat="1">
      <c r="A510" s="68"/>
      <c r="B510" s="68"/>
      <c r="C510" s="68"/>
      <c r="D510" s="68"/>
      <c r="E510" s="68"/>
      <c r="F510" s="68"/>
      <c r="G510" s="68"/>
      <c r="H510" s="68"/>
    </row>
    <row r="511" spans="1:8" s="84" customFormat="1">
      <c r="A511" s="68"/>
      <c r="B511" s="68"/>
      <c r="C511" s="68"/>
      <c r="D511" s="68"/>
      <c r="E511" s="68"/>
      <c r="F511" s="68"/>
      <c r="G511" s="68"/>
      <c r="H511" s="68"/>
    </row>
    <row r="512" spans="1:8" s="84" customFormat="1">
      <c r="A512" s="68"/>
      <c r="B512" s="68"/>
      <c r="C512" s="68"/>
      <c r="D512" s="68"/>
      <c r="E512" s="68"/>
      <c r="F512" s="68"/>
      <c r="G512" s="68"/>
      <c r="H512" s="68"/>
    </row>
    <row r="513" spans="1:8" s="84" customFormat="1">
      <c r="A513" s="68"/>
      <c r="B513" s="68"/>
      <c r="C513" s="68"/>
      <c r="D513" s="68"/>
      <c r="E513" s="68"/>
      <c r="F513" s="68"/>
      <c r="G513" s="68"/>
      <c r="H513" s="68"/>
    </row>
    <row r="514" spans="1:8" s="84" customFormat="1">
      <c r="A514" s="68"/>
      <c r="B514" s="68"/>
      <c r="C514" s="68"/>
      <c r="D514" s="68"/>
      <c r="E514" s="68"/>
      <c r="F514" s="68"/>
      <c r="G514" s="68"/>
      <c r="H514" s="68"/>
    </row>
    <row r="515" spans="1:8" s="84" customFormat="1">
      <c r="A515" s="68"/>
      <c r="B515" s="68"/>
      <c r="C515" s="68"/>
      <c r="D515" s="68"/>
      <c r="E515" s="68"/>
      <c r="F515" s="68"/>
      <c r="G515" s="68"/>
      <c r="H515" s="68"/>
    </row>
    <row r="516" spans="1:8" s="84" customFormat="1">
      <c r="A516" s="68"/>
      <c r="B516" s="68"/>
      <c r="C516" s="68"/>
      <c r="D516" s="68"/>
      <c r="E516" s="68"/>
      <c r="F516" s="68"/>
      <c r="G516" s="68"/>
      <c r="H516" s="68"/>
    </row>
    <row r="517" spans="1:8" s="84" customFormat="1">
      <c r="A517" s="68"/>
      <c r="B517" s="68"/>
      <c r="C517" s="68"/>
      <c r="D517" s="68"/>
      <c r="E517" s="68"/>
      <c r="F517" s="68"/>
      <c r="G517" s="68"/>
      <c r="H517" s="68"/>
    </row>
    <row r="518" spans="1:8" s="84" customFormat="1">
      <c r="A518" s="68"/>
      <c r="B518" s="68"/>
      <c r="C518" s="68"/>
      <c r="D518" s="68"/>
      <c r="E518" s="68"/>
      <c r="F518" s="68"/>
      <c r="G518" s="68"/>
      <c r="H518" s="68"/>
    </row>
    <row r="519" spans="1:8" s="84" customFormat="1">
      <c r="A519" s="68"/>
      <c r="B519" s="68"/>
      <c r="C519" s="68"/>
      <c r="D519" s="68"/>
      <c r="E519" s="68"/>
      <c r="F519" s="68"/>
      <c r="G519" s="68"/>
      <c r="H519" s="68"/>
    </row>
    <row r="520" spans="1:8" s="84" customFormat="1">
      <c r="A520" s="68"/>
      <c r="B520" s="68"/>
      <c r="C520" s="68"/>
      <c r="D520" s="68"/>
      <c r="E520" s="68"/>
      <c r="F520" s="68"/>
      <c r="G520" s="68"/>
      <c r="H520" s="68"/>
    </row>
    <row r="521" spans="1:8" s="84" customFormat="1">
      <c r="A521" s="68"/>
      <c r="B521" s="68"/>
      <c r="C521" s="68"/>
      <c r="D521" s="68"/>
      <c r="E521" s="68"/>
      <c r="F521" s="68"/>
      <c r="G521" s="68"/>
      <c r="H521" s="68"/>
    </row>
    <row r="522" spans="1:8" s="84" customFormat="1">
      <c r="A522" s="68"/>
      <c r="B522" s="68"/>
      <c r="C522" s="68"/>
      <c r="D522" s="68"/>
      <c r="E522" s="68"/>
      <c r="F522" s="68"/>
      <c r="G522" s="68"/>
      <c r="H522" s="68"/>
    </row>
    <row r="523" spans="1:8" s="84" customFormat="1">
      <c r="A523" s="68"/>
      <c r="B523" s="68"/>
      <c r="C523" s="68"/>
      <c r="D523" s="68"/>
      <c r="E523" s="68"/>
      <c r="F523" s="68"/>
      <c r="G523" s="68"/>
      <c r="H523" s="68"/>
    </row>
    <row r="524" spans="1:8" s="84" customFormat="1">
      <c r="A524" s="68"/>
      <c r="B524" s="68"/>
      <c r="C524" s="68"/>
      <c r="D524" s="68"/>
      <c r="E524" s="68"/>
      <c r="F524" s="68"/>
      <c r="G524" s="68"/>
      <c r="H524" s="68"/>
    </row>
    <row r="525" spans="1:8" s="84" customFormat="1">
      <c r="A525" s="68"/>
      <c r="B525" s="68"/>
      <c r="C525" s="68"/>
      <c r="D525" s="68"/>
      <c r="E525" s="68"/>
      <c r="F525" s="68"/>
      <c r="G525" s="68"/>
      <c r="H525" s="68"/>
    </row>
    <row r="526" spans="1:8" s="84" customFormat="1">
      <c r="A526" s="68"/>
      <c r="B526" s="68"/>
      <c r="C526" s="68"/>
      <c r="D526" s="68"/>
      <c r="E526" s="68"/>
      <c r="F526" s="68"/>
      <c r="G526" s="68"/>
      <c r="H526" s="68"/>
    </row>
    <row r="527" spans="1:8" s="84" customFormat="1">
      <c r="A527" s="68"/>
      <c r="B527" s="68"/>
      <c r="C527" s="68"/>
      <c r="D527" s="68"/>
      <c r="E527" s="68"/>
      <c r="F527" s="68"/>
      <c r="G527" s="68"/>
      <c r="H527" s="68"/>
    </row>
    <row r="528" spans="1:8" s="84" customFormat="1">
      <c r="A528" s="68"/>
      <c r="B528" s="68"/>
      <c r="C528" s="68"/>
      <c r="D528" s="68"/>
      <c r="E528" s="68"/>
      <c r="F528" s="68"/>
      <c r="G528" s="68"/>
      <c r="H528" s="68"/>
    </row>
    <row r="529" spans="1:8" s="84" customFormat="1">
      <c r="A529" s="68"/>
      <c r="B529" s="68"/>
      <c r="C529" s="68"/>
      <c r="D529" s="68"/>
      <c r="E529" s="68"/>
      <c r="F529" s="68"/>
      <c r="G529" s="68"/>
      <c r="H529" s="68"/>
    </row>
    <row r="530" spans="1:8" s="84" customFormat="1">
      <c r="A530" s="68"/>
      <c r="B530" s="68"/>
      <c r="C530" s="68"/>
      <c r="D530" s="68"/>
      <c r="E530" s="68"/>
      <c r="F530" s="68"/>
      <c r="G530" s="68"/>
      <c r="H530" s="68"/>
    </row>
    <row r="531" spans="1:8" s="84" customFormat="1">
      <c r="A531" s="68"/>
      <c r="B531" s="68"/>
      <c r="C531" s="68"/>
      <c r="D531" s="68"/>
      <c r="E531" s="68"/>
      <c r="F531" s="68"/>
      <c r="G531" s="68"/>
      <c r="H531" s="68"/>
    </row>
    <row r="532" spans="1:8" s="84" customFormat="1">
      <c r="A532" s="68"/>
      <c r="B532" s="68"/>
      <c r="C532" s="68"/>
      <c r="D532" s="68"/>
      <c r="E532" s="68"/>
      <c r="F532" s="68"/>
      <c r="G532" s="68"/>
      <c r="H532" s="68"/>
    </row>
    <row r="533" spans="1:8" s="84" customFormat="1">
      <c r="A533" s="68"/>
      <c r="B533" s="68"/>
      <c r="C533" s="68"/>
      <c r="D533" s="68"/>
      <c r="E533" s="68"/>
      <c r="F533" s="68"/>
      <c r="G533" s="68"/>
      <c r="H533" s="68"/>
    </row>
  </sheetData>
  <mergeCells count="6">
    <mergeCell ref="I7:M7"/>
    <mergeCell ref="C7:G7"/>
    <mergeCell ref="A1:M1"/>
    <mergeCell ref="A2:M2"/>
    <mergeCell ref="A3:M3"/>
    <mergeCell ref="A4:M4"/>
  </mergeCells>
  <phoneticPr fontId="3" type="noConversion"/>
  <pageMargins left="1" right="0.3" top="0.78740157480314965" bottom="0.39370078740157483" header="0" footer="0"/>
  <pageSetup scale="6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/>
  <dimension ref="A1:N509"/>
  <sheetViews>
    <sheetView showGridLines="0" view="pageBreakPreview" zoomScale="85" zoomScaleSheetLayoutView="85" workbookViewId="0">
      <selection sqref="A1:M1"/>
    </sheetView>
  </sheetViews>
  <sheetFormatPr defaultRowHeight="15.75"/>
  <cols>
    <col min="1" max="1" width="35.7109375" style="68" customWidth="1"/>
    <col min="2" max="2" width="1.7109375" style="68" customWidth="1"/>
    <col min="3" max="3" width="11" style="68" bestFit="1" customWidth="1"/>
    <col min="4" max="4" width="11.140625" style="68" customWidth="1"/>
    <col min="5" max="5" width="10.28515625" style="68" bestFit="1" customWidth="1"/>
    <col min="6" max="6" width="11.140625" style="68" customWidth="1"/>
    <col min="7" max="7" width="16" style="68" customWidth="1"/>
    <col min="8" max="8" width="1.7109375" style="68" customWidth="1"/>
    <col min="9" max="9" width="10.42578125" style="68" customWidth="1"/>
    <col min="10" max="10" width="11.140625" style="68" customWidth="1"/>
    <col min="11" max="11" width="10.5703125" style="68" customWidth="1"/>
    <col min="12" max="12" width="11.140625" style="68" customWidth="1"/>
    <col min="13" max="13" width="16" style="68" customWidth="1"/>
    <col min="14" max="14" width="5.7109375" style="68" customWidth="1"/>
    <col min="15" max="69" width="7.7109375" style="68" customWidth="1"/>
    <col min="70" max="16384" width="9.140625" style="68"/>
  </cols>
  <sheetData>
    <row r="1" spans="1:14" s="6" customFormat="1" ht="18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13"/>
    </row>
    <row r="2" spans="1:14" s="6" customFormat="1" ht="18">
      <c r="A2" s="356" t="s">
        <v>28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11"/>
    </row>
    <row r="3" spans="1:14" s="6" customFormat="1" ht="18">
      <c r="A3" s="356" t="s">
        <v>50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1"/>
    </row>
    <row r="4" spans="1:14" s="17" customFormat="1" ht="18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10"/>
    </row>
    <row r="5" spans="1:14">
      <c r="A5" s="71"/>
      <c r="B5" s="71"/>
      <c r="C5" s="175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70"/>
      <c r="B6" s="67"/>
      <c r="C6" s="354" t="s">
        <v>129</v>
      </c>
      <c r="D6" s="354"/>
      <c r="E6" s="354"/>
      <c r="F6" s="354"/>
      <c r="G6" s="354"/>
      <c r="H6" s="67"/>
      <c r="I6" s="354" t="s">
        <v>130</v>
      </c>
      <c r="J6" s="354"/>
      <c r="K6" s="354"/>
      <c r="L6" s="354"/>
      <c r="M6" s="354"/>
      <c r="N6" s="67"/>
    </row>
    <row r="7" spans="1:14" ht="16.5">
      <c r="A7" s="109"/>
      <c r="C7" s="93">
        <v>2011</v>
      </c>
      <c r="D7" s="133" t="s">
        <v>66</v>
      </c>
      <c r="E7" s="93">
        <v>2010</v>
      </c>
      <c r="F7" s="133" t="s">
        <v>66</v>
      </c>
      <c r="G7" s="134" t="s">
        <v>67</v>
      </c>
      <c r="H7" s="67"/>
      <c r="I7" s="93">
        <v>2011</v>
      </c>
      <c r="J7" s="133" t="s">
        <v>66</v>
      </c>
      <c r="K7" s="93">
        <v>2010</v>
      </c>
      <c r="L7" s="133" t="s">
        <v>66</v>
      </c>
      <c r="M7" s="134" t="s">
        <v>67</v>
      </c>
      <c r="N7" s="72"/>
    </row>
    <row r="8" spans="1:14">
      <c r="A8" s="75" t="s">
        <v>53</v>
      </c>
      <c r="C8" s="103">
        <v>19619</v>
      </c>
      <c r="D8" s="23">
        <v>100</v>
      </c>
      <c r="E8" s="103">
        <v>16781</v>
      </c>
      <c r="F8" s="23">
        <v>100</v>
      </c>
      <c r="G8" s="327">
        <v>16.91198379119243</v>
      </c>
      <c r="H8" s="63"/>
      <c r="I8" s="103">
        <v>74112</v>
      </c>
      <c r="J8" s="23">
        <v>100</v>
      </c>
      <c r="K8" s="103">
        <v>62259</v>
      </c>
      <c r="L8" s="23">
        <v>100</v>
      </c>
      <c r="M8" s="327">
        <v>19.038211342938371</v>
      </c>
      <c r="N8" s="76"/>
    </row>
    <row r="9" spans="1:14">
      <c r="A9" s="79" t="s">
        <v>12</v>
      </c>
      <c r="B9" s="80"/>
      <c r="C9" s="190">
        <v>12281</v>
      </c>
      <c r="D9" s="39">
        <v>62.6</v>
      </c>
      <c r="E9" s="190">
        <v>10624</v>
      </c>
      <c r="F9" s="39">
        <v>63.3</v>
      </c>
      <c r="G9" s="83">
        <v>15.59676204819278</v>
      </c>
      <c r="H9" s="63"/>
      <c r="I9" s="190">
        <v>48636</v>
      </c>
      <c r="J9" s="39">
        <v>65.599999999999994</v>
      </c>
      <c r="K9" s="190">
        <v>41220</v>
      </c>
      <c r="L9" s="39">
        <v>66.2</v>
      </c>
      <c r="M9" s="83">
        <v>17.991266375545845</v>
      </c>
      <c r="N9" s="76"/>
    </row>
    <row r="10" spans="1:14">
      <c r="A10" s="81" t="s">
        <v>11</v>
      </c>
      <c r="B10" s="80"/>
      <c r="C10" s="131">
        <v>7338</v>
      </c>
      <c r="D10" s="39">
        <v>37.4</v>
      </c>
      <c r="E10" s="131">
        <v>6157</v>
      </c>
      <c r="F10" s="39">
        <v>36.700000000000003</v>
      </c>
      <c r="G10" s="328">
        <v>19.181419522494725</v>
      </c>
      <c r="H10" s="63"/>
      <c r="I10" s="131">
        <v>25476</v>
      </c>
      <c r="J10" s="39">
        <v>34.4</v>
      </c>
      <c r="K10" s="131">
        <v>21039</v>
      </c>
      <c r="L10" s="39">
        <v>33.799999999999997</v>
      </c>
      <c r="M10" s="328">
        <v>21.089405389990024</v>
      </c>
      <c r="N10" s="76"/>
    </row>
    <row r="11" spans="1:14">
      <c r="A11" s="82" t="s">
        <v>57</v>
      </c>
      <c r="B11" s="80"/>
      <c r="C11" s="103">
        <v>382</v>
      </c>
      <c r="D11" s="23">
        <v>1.9</v>
      </c>
      <c r="E11" s="103">
        <v>310</v>
      </c>
      <c r="F11" s="23">
        <v>1.8</v>
      </c>
      <c r="G11" s="327">
        <v>23.225806451612897</v>
      </c>
      <c r="H11" s="63"/>
      <c r="I11" s="103">
        <v>1438</v>
      </c>
      <c r="J11" s="23">
        <v>1.9</v>
      </c>
      <c r="K11" s="103">
        <v>1186</v>
      </c>
      <c r="L11" s="23">
        <v>1.9</v>
      </c>
      <c r="M11" s="327">
        <v>21.247892074198994</v>
      </c>
      <c r="N11" s="76"/>
    </row>
    <row r="12" spans="1:14">
      <c r="A12" s="80" t="s">
        <v>58</v>
      </c>
      <c r="B12" s="80"/>
      <c r="C12" s="126">
        <v>4667</v>
      </c>
      <c r="D12" s="39">
        <v>23.8</v>
      </c>
      <c r="E12" s="126">
        <v>3869</v>
      </c>
      <c r="F12" s="39">
        <v>23.1</v>
      </c>
      <c r="G12" s="329">
        <v>20.625484621349187</v>
      </c>
      <c r="H12" s="63"/>
      <c r="I12" s="126">
        <v>17762</v>
      </c>
      <c r="J12" s="39">
        <v>24</v>
      </c>
      <c r="K12" s="126">
        <v>14653</v>
      </c>
      <c r="L12" s="39">
        <v>23.5</v>
      </c>
      <c r="M12" s="329">
        <v>21.217498123251222</v>
      </c>
      <c r="N12" s="76"/>
    </row>
    <row r="13" spans="1:14">
      <c r="A13" s="92" t="s">
        <v>4</v>
      </c>
      <c r="B13" s="80"/>
      <c r="C13" s="191">
        <v>5049</v>
      </c>
      <c r="D13" s="38">
        <v>25.7</v>
      </c>
      <c r="E13" s="191">
        <v>4179</v>
      </c>
      <c r="F13" s="38">
        <v>24.900000000000002</v>
      </c>
      <c r="G13" s="328">
        <v>20.818377602297211</v>
      </c>
      <c r="H13" s="63"/>
      <c r="I13" s="191">
        <v>19200</v>
      </c>
      <c r="J13" s="38">
        <v>25.9</v>
      </c>
      <c r="K13" s="191">
        <v>15839</v>
      </c>
      <c r="L13" s="38">
        <v>25.4</v>
      </c>
      <c r="M13" s="328">
        <v>21.219773975629774</v>
      </c>
      <c r="N13" s="76"/>
    </row>
    <row r="14" spans="1:14">
      <c r="A14" s="162" t="s">
        <v>79</v>
      </c>
      <c r="C14" s="126">
        <v>2289</v>
      </c>
      <c r="D14" s="63">
        <v>11.7</v>
      </c>
      <c r="E14" s="126">
        <v>1978</v>
      </c>
      <c r="F14" s="63">
        <v>11.8</v>
      </c>
      <c r="G14" s="329">
        <v>15.722952477249752</v>
      </c>
      <c r="H14" s="63"/>
      <c r="I14" s="126">
        <v>6276</v>
      </c>
      <c r="J14" s="62">
        <v>8.5</v>
      </c>
      <c r="K14" s="126">
        <v>5200</v>
      </c>
      <c r="L14" s="62">
        <v>8.4</v>
      </c>
      <c r="M14" s="327">
        <v>20.692307692307701</v>
      </c>
      <c r="N14" s="76"/>
    </row>
    <row r="15" spans="1:14">
      <c r="A15" s="17" t="s">
        <v>3</v>
      </c>
      <c r="C15" s="126">
        <v>312</v>
      </c>
      <c r="D15" s="63">
        <v>1.6</v>
      </c>
      <c r="E15" s="126">
        <v>266</v>
      </c>
      <c r="F15" s="63">
        <v>1.6</v>
      </c>
      <c r="G15" s="329">
        <v>17.29323308270676</v>
      </c>
      <c r="H15" s="63"/>
      <c r="I15" s="126">
        <v>1175</v>
      </c>
      <c r="J15" s="63">
        <v>1.6</v>
      </c>
      <c r="K15" s="126">
        <v>990</v>
      </c>
      <c r="L15" s="63">
        <v>1.6</v>
      </c>
      <c r="M15" s="329">
        <v>18.686868686868685</v>
      </c>
      <c r="N15" s="76"/>
    </row>
    <row r="16" spans="1:14">
      <c r="A16" s="18" t="s">
        <v>40</v>
      </c>
      <c r="C16" s="192">
        <v>187</v>
      </c>
      <c r="D16" s="78">
        <v>0.89999999999999991</v>
      </c>
      <c r="E16" s="192">
        <v>166</v>
      </c>
      <c r="F16" s="78">
        <v>0.99999999999999956</v>
      </c>
      <c r="G16" s="83">
        <v>12.650602409638555</v>
      </c>
      <c r="H16" s="63"/>
      <c r="I16" s="192">
        <v>707</v>
      </c>
      <c r="J16" s="78">
        <v>0.89999999999999991</v>
      </c>
      <c r="K16" s="192">
        <v>607</v>
      </c>
      <c r="L16" s="78">
        <v>0.89999999999999991</v>
      </c>
      <c r="M16" s="83">
        <v>16.474464579901159</v>
      </c>
      <c r="N16" s="76"/>
    </row>
    <row r="17" spans="1:14">
      <c r="A17" s="68" t="s">
        <v>37</v>
      </c>
      <c r="C17" s="126">
        <v>2788</v>
      </c>
      <c r="D17" s="63">
        <v>14.2</v>
      </c>
      <c r="E17" s="126">
        <v>2410</v>
      </c>
      <c r="F17" s="63">
        <v>14.4</v>
      </c>
      <c r="G17" s="327">
        <v>15.684647302904576</v>
      </c>
      <c r="H17" s="63"/>
      <c r="I17" s="126">
        <v>8158</v>
      </c>
      <c r="J17" s="63">
        <v>11</v>
      </c>
      <c r="K17" s="126">
        <v>6797</v>
      </c>
      <c r="L17" s="63">
        <v>10.9</v>
      </c>
      <c r="M17" s="327">
        <v>20.023539796969246</v>
      </c>
      <c r="N17" s="76"/>
    </row>
    <row r="18" spans="1:14">
      <c r="A18" s="77" t="s">
        <v>27</v>
      </c>
      <c r="C18" s="342">
        <v>1376</v>
      </c>
      <c r="D18" s="206"/>
      <c r="E18" s="192">
        <v>1136</v>
      </c>
      <c r="F18" s="206"/>
      <c r="G18" s="232">
        <v>21.126760563380277</v>
      </c>
      <c r="H18" s="207"/>
      <c r="I18" s="269">
        <v>4096</v>
      </c>
      <c r="J18" s="206"/>
      <c r="K18" s="192">
        <v>3324</v>
      </c>
      <c r="L18" s="78"/>
      <c r="M18" s="83">
        <v>23.225030084235865</v>
      </c>
      <c r="N18" s="76"/>
    </row>
    <row r="19" spans="1:14" s="84" customFormat="1" ht="5.25" customHeight="1">
      <c r="A19" s="68"/>
      <c r="B19" s="68"/>
      <c r="C19" s="68"/>
      <c r="D19" s="74"/>
      <c r="E19" s="68"/>
      <c r="F19" s="68"/>
      <c r="G19" s="63"/>
      <c r="H19" s="68"/>
      <c r="I19" s="124"/>
      <c r="J19" s="68"/>
      <c r="K19" s="68"/>
    </row>
    <row r="20" spans="1:14" s="84" customFormat="1" ht="18">
      <c r="A20" s="132" t="s">
        <v>154</v>
      </c>
      <c r="B20" s="68"/>
      <c r="C20" s="68"/>
      <c r="D20" s="74"/>
      <c r="E20" s="68"/>
      <c r="F20" s="68"/>
      <c r="G20" s="63"/>
      <c r="H20" s="68"/>
      <c r="I20" s="124"/>
      <c r="J20" s="68"/>
      <c r="K20" s="68"/>
    </row>
    <row r="21" spans="1:14" s="84" customFormat="1" ht="18">
      <c r="A21" s="132"/>
      <c r="B21" s="68"/>
      <c r="C21" s="308"/>
      <c r="D21" s="309"/>
      <c r="E21" s="257"/>
      <c r="F21" s="257"/>
      <c r="G21" s="310"/>
      <c r="H21" s="257"/>
      <c r="I21" s="308"/>
      <c r="J21" s="68"/>
      <c r="K21" s="68"/>
    </row>
    <row r="22" spans="1:14" s="84" customFormat="1">
      <c r="A22" s="68"/>
      <c r="B22" s="68"/>
      <c r="C22" s="308"/>
      <c r="D22" s="309"/>
      <c r="E22" s="257"/>
      <c r="F22" s="257"/>
      <c r="G22" s="310"/>
      <c r="H22" s="257"/>
      <c r="I22" s="308"/>
      <c r="J22" s="68"/>
      <c r="K22" s="68"/>
    </row>
    <row r="23" spans="1:14" s="84" customFormat="1">
      <c r="A23" s="5"/>
      <c r="B23" s="1"/>
      <c r="C23" s="367"/>
      <c r="D23" s="367"/>
      <c r="G23" s="63"/>
      <c r="I23" s="366"/>
      <c r="J23" s="366"/>
      <c r="K23" s="68"/>
      <c r="M23" s="63"/>
    </row>
    <row r="24" spans="1:14" s="84" customFormat="1">
      <c r="A24" s="3" t="s">
        <v>87</v>
      </c>
      <c r="B24" s="14"/>
      <c r="C24" s="2"/>
      <c r="D24" s="2"/>
      <c r="E24" s="77"/>
      <c r="F24" s="77"/>
      <c r="G24" s="77"/>
      <c r="H24" s="68"/>
      <c r="I24" s="98"/>
      <c r="J24" s="42"/>
      <c r="K24" s="68"/>
    </row>
    <row r="25" spans="1:14" s="84" customFormat="1">
      <c r="A25" s="30" t="s">
        <v>22</v>
      </c>
      <c r="B25" s="14"/>
      <c r="C25" s="136"/>
      <c r="D25" s="75"/>
      <c r="E25" s="136"/>
      <c r="F25" s="75"/>
      <c r="G25" s="185"/>
      <c r="I25" s="136">
        <v>9561</v>
      </c>
      <c r="J25" s="189"/>
      <c r="K25" s="326">
        <v>8426</v>
      </c>
      <c r="L25" s="75"/>
      <c r="M25" s="40">
        <v>13.470211250890095</v>
      </c>
    </row>
    <row r="26" spans="1:14" s="84" customFormat="1" ht="18.75">
      <c r="A26" s="17" t="s">
        <v>77</v>
      </c>
      <c r="B26" s="1"/>
      <c r="C26" s="254">
        <v>413</v>
      </c>
      <c r="E26" s="254">
        <v>415</v>
      </c>
      <c r="G26" s="63">
        <v>-0.48192771084337727</v>
      </c>
      <c r="I26" s="254">
        <v>1135</v>
      </c>
      <c r="J26" s="252" t="s">
        <v>120</v>
      </c>
      <c r="K26" s="254">
        <v>1092</v>
      </c>
      <c r="L26" s="252" t="s">
        <v>120</v>
      </c>
      <c r="M26" s="23">
        <v>3.9377289377289459</v>
      </c>
    </row>
    <row r="27" spans="1:14" s="84" customFormat="1" ht="18.75">
      <c r="A27" s="17"/>
      <c r="B27" s="1"/>
      <c r="C27" s="103"/>
      <c r="D27" s="68"/>
      <c r="E27" s="194"/>
      <c r="F27" s="68"/>
      <c r="G27" s="185"/>
      <c r="I27" s="254"/>
      <c r="J27" s="252"/>
      <c r="K27" s="253"/>
      <c r="L27" s="252"/>
      <c r="M27" s="63"/>
    </row>
    <row r="28" spans="1:14" s="84" customFormat="1" ht="18.75">
      <c r="A28" s="32" t="s">
        <v>48</v>
      </c>
      <c r="B28" s="14"/>
      <c r="C28" s="259"/>
      <c r="D28" s="260"/>
      <c r="E28" s="259"/>
      <c r="F28" s="260"/>
      <c r="G28" s="261"/>
      <c r="H28" s="260"/>
      <c r="I28" s="259"/>
      <c r="J28" s="262"/>
      <c r="K28" s="259"/>
      <c r="L28" s="262"/>
      <c r="M28" s="261"/>
    </row>
    <row r="29" spans="1:14" s="84" customFormat="1">
      <c r="A29" s="33" t="s">
        <v>45</v>
      </c>
      <c r="B29" s="14"/>
      <c r="C29" s="263">
        <v>665.88864480568759</v>
      </c>
      <c r="D29" s="260"/>
      <c r="E29" s="263">
        <v>616.44665047964577</v>
      </c>
      <c r="F29" s="260"/>
      <c r="G29" s="264">
        <v>8.0204822732951708</v>
      </c>
      <c r="H29" s="260"/>
      <c r="I29" s="263">
        <v>663.89268344258824</v>
      </c>
      <c r="J29" s="262"/>
      <c r="K29" s="263">
        <v>607.98904512238914</v>
      </c>
      <c r="L29" s="262"/>
      <c r="M29" s="264">
        <v>9.1948430269735546</v>
      </c>
    </row>
    <row r="30" spans="1:14" s="84" customFormat="1">
      <c r="A30" s="17" t="s">
        <v>89</v>
      </c>
      <c r="B30" s="1"/>
      <c r="C30" s="263">
        <v>25.511762591364779</v>
      </c>
      <c r="D30" s="260"/>
      <c r="E30" s="263">
        <v>24.514079162839</v>
      </c>
      <c r="F30" s="260"/>
      <c r="G30" s="264">
        <v>4.0698384870934579</v>
      </c>
      <c r="H30" s="260"/>
      <c r="I30" s="263">
        <v>25.704673292450835</v>
      </c>
      <c r="J30" s="262"/>
      <c r="K30" s="263">
        <v>24.563861281454852</v>
      </c>
      <c r="L30" s="262"/>
      <c r="M30" s="264">
        <v>4.6442698805552629</v>
      </c>
    </row>
    <row r="31" spans="1:14" s="84" customFormat="1">
      <c r="A31" s="37" t="s">
        <v>90</v>
      </c>
      <c r="B31" s="1"/>
      <c r="C31" s="265">
        <v>26.101240258134009</v>
      </c>
      <c r="D31" s="266"/>
      <c r="E31" s="265">
        <v>25.146637015602035</v>
      </c>
      <c r="F31" s="266"/>
      <c r="G31" s="267">
        <v>3.7961467449492359</v>
      </c>
      <c r="H31" s="260"/>
      <c r="I31" s="265">
        <v>25.827703619853665</v>
      </c>
      <c r="J31" s="278"/>
      <c r="K31" s="265">
        <v>24.751362913020799</v>
      </c>
      <c r="L31" s="278"/>
      <c r="M31" s="267">
        <v>4.3486118748905067</v>
      </c>
    </row>
    <row r="32" spans="1:14" s="84" customFormat="1" ht="29.25" customHeight="1">
      <c r="A32" s="365" t="s">
        <v>111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</row>
    <row r="33" spans="1:11" s="84" customFormat="1" ht="22.5" customHeight="1">
      <c r="A33" s="317" t="s">
        <v>112</v>
      </c>
      <c r="B33" s="261"/>
      <c r="C33" s="293"/>
      <c r="D33" s="293"/>
      <c r="E33" s="260"/>
      <c r="F33" s="260"/>
      <c r="G33" s="260"/>
      <c r="H33" s="260"/>
      <c r="I33" s="293"/>
      <c r="J33" s="293"/>
      <c r="K33" s="68"/>
    </row>
    <row r="34" spans="1:11" s="84" customFormat="1">
      <c r="A34" s="68"/>
      <c r="B34" s="68"/>
      <c r="C34" s="68"/>
      <c r="D34" s="68"/>
      <c r="E34" s="68"/>
      <c r="F34" s="68"/>
      <c r="G34" s="68"/>
      <c r="H34" s="68"/>
    </row>
    <row r="35" spans="1:11" s="84" customFormat="1">
      <c r="A35" s="68"/>
      <c r="B35" s="68"/>
      <c r="C35" s="68"/>
      <c r="D35" s="68"/>
      <c r="E35" s="68"/>
      <c r="F35" s="68"/>
      <c r="G35" s="68"/>
      <c r="H35" s="68"/>
    </row>
    <row r="36" spans="1:11" s="84" customFormat="1">
      <c r="A36" s="68"/>
      <c r="B36" s="68"/>
      <c r="C36" s="68"/>
      <c r="D36" s="68"/>
      <c r="E36" s="68"/>
      <c r="F36" s="68"/>
      <c r="G36" s="68"/>
      <c r="H36" s="68"/>
    </row>
    <row r="37" spans="1:11" s="84" customFormat="1">
      <c r="A37" s="68"/>
      <c r="B37" s="68"/>
      <c r="C37" s="68"/>
      <c r="D37" s="68"/>
      <c r="E37" s="68"/>
      <c r="F37" s="68"/>
      <c r="G37" s="68"/>
      <c r="H37" s="68"/>
    </row>
    <row r="38" spans="1:11" s="84" customFormat="1">
      <c r="A38" s="68"/>
      <c r="B38" s="68"/>
      <c r="C38" s="68"/>
      <c r="D38" s="68"/>
      <c r="E38" s="68"/>
      <c r="F38" s="68"/>
      <c r="G38" s="68"/>
      <c r="H38" s="68"/>
    </row>
    <row r="39" spans="1:11" s="84" customFormat="1">
      <c r="A39" s="68"/>
      <c r="B39" s="68"/>
      <c r="C39" s="68"/>
      <c r="D39" s="68"/>
      <c r="E39" s="68"/>
      <c r="F39" s="68"/>
      <c r="G39" s="68"/>
      <c r="H39" s="68"/>
    </row>
    <row r="40" spans="1:11" s="84" customFormat="1">
      <c r="A40" s="68"/>
      <c r="B40" s="68"/>
      <c r="C40" s="68"/>
      <c r="D40" s="68"/>
      <c r="E40" s="68"/>
      <c r="F40" s="68"/>
      <c r="G40" s="68"/>
      <c r="H40" s="68"/>
    </row>
    <row r="41" spans="1:11" s="84" customFormat="1">
      <c r="A41" s="68"/>
      <c r="B41" s="68"/>
      <c r="C41" s="68"/>
      <c r="D41" s="68"/>
      <c r="E41" s="68"/>
      <c r="F41" s="68"/>
      <c r="G41" s="68"/>
      <c r="H41" s="68"/>
    </row>
    <row r="42" spans="1:11" s="84" customFormat="1">
      <c r="A42" s="68"/>
      <c r="B42" s="68"/>
      <c r="C42" s="68"/>
      <c r="D42" s="68"/>
      <c r="E42" s="68"/>
      <c r="F42" s="68"/>
      <c r="G42" s="68"/>
      <c r="H42" s="68"/>
    </row>
    <row r="43" spans="1:11" s="84" customFormat="1">
      <c r="A43" s="68"/>
      <c r="B43" s="68"/>
      <c r="C43" s="68"/>
      <c r="D43" s="68"/>
      <c r="E43" s="68"/>
      <c r="F43" s="68"/>
      <c r="G43" s="68"/>
      <c r="H43" s="68"/>
    </row>
    <row r="44" spans="1:11" s="84" customFormat="1">
      <c r="A44" s="68"/>
      <c r="B44" s="68"/>
      <c r="C44" s="68"/>
      <c r="D44" s="68"/>
      <c r="E44" s="68"/>
      <c r="F44" s="68"/>
      <c r="G44" s="68"/>
      <c r="H44" s="68"/>
    </row>
    <row r="45" spans="1:11" s="84" customFormat="1">
      <c r="A45" s="68"/>
      <c r="B45" s="68"/>
      <c r="C45" s="68"/>
      <c r="D45" s="68"/>
      <c r="E45" s="68"/>
      <c r="F45" s="68"/>
      <c r="G45" s="68"/>
      <c r="H45" s="68"/>
    </row>
    <row r="46" spans="1:11" s="84" customFormat="1">
      <c r="A46" s="68"/>
      <c r="B46" s="68"/>
      <c r="C46" s="68"/>
      <c r="D46" s="68"/>
      <c r="E46" s="68"/>
      <c r="F46" s="68"/>
      <c r="G46" s="68"/>
      <c r="H46" s="68"/>
    </row>
    <row r="47" spans="1:11" s="84" customFormat="1">
      <c r="A47" s="68"/>
      <c r="B47" s="68"/>
      <c r="C47" s="68"/>
      <c r="D47" s="68"/>
      <c r="E47" s="68"/>
      <c r="F47" s="68"/>
      <c r="G47" s="68"/>
      <c r="H47" s="68"/>
    </row>
    <row r="48" spans="1:11" s="84" customFormat="1">
      <c r="A48" s="68"/>
      <c r="B48" s="68"/>
      <c r="C48" s="68"/>
      <c r="D48" s="68"/>
      <c r="E48" s="68"/>
      <c r="F48" s="68"/>
      <c r="G48" s="68"/>
      <c r="H48" s="68"/>
    </row>
    <row r="49" spans="1:8" s="84" customFormat="1">
      <c r="A49" s="68"/>
      <c r="B49" s="68"/>
      <c r="C49" s="68"/>
      <c r="D49" s="68"/>
      <c r="E49" s="68"/>
      <c r="F49" s="68"/>
      <c r="G49" s="68"/>
      <c r="H49" s="68"/>
    </row>
    <row r="50" spans="1:8" s="84" customFormat="1">
      <c r="A50" s="68"/>
      <c r="B50" s="68"/>
      <c r="C50" s="68"/>
      <c r="D50" s="68"/>
      <c r="E50" s="68"/>
      <c r="F50" s="68"/>
      <c r="G50" s="68"/>
      <c r="H50" s="68"/>
    </row>
    <row r="51" spans="1:8" s="84" customFormat="1">
      <c r="A51" s="68"/>
      <c r="B51" s="68"/>
      <c r="C51" s="68"/>
      <c r="D51" s="68"/>
      <c r="E51" s="68"/>
      <c r="F51" s="68"/>
      <c r="G51" s="68"/>
      <c r="H51" s="68"/>
    </row>
    <row r="52" spans="1:8" s="84" customFormat="1">
      <c r="A52" s="68"/>
      <c r="B52" s="68"/>
      <c r="C52" s="68"/>
      <c r="D52" s="68"/>
      <c r="E52" s="68"/>
      <c r="F52" s="68"/>
      <c r="G52" s="68"/>
      <c r="H52" s="68"/>
    </row>
    <row r="53" spans="1:8" s="84" customFormat="1">
      <c r="A53" s="68"/>
      <c r="B53" s="68"/>
      <c r="C53" s="68"/>
      <c r="D53" s="68"/>
      <c r="E53" s="68"/>
      <c r="F53" s="68"/>
      <c r="G53" s="68"/>
      <c r="H53" s="68"/>
    </row>
    <row r="54" spans="1:8" s="84" customFormat="1">
      <c r="A54" s="68"/>
      <c r="B54" s="68"/>
      <c r="C54" s="68"/>
      <c r="D54" s="68"/>
      <c r="E54" s="68"/>
      <c r="F54" s="68"/>
      <c r="G54" s="68"/>
      <c r="H54" s="68"/>
    </row>
    <row r="55" spans="1:8" s="84" customFormat="1">
      <c r="A55" s="68"/>
      <c r="B55" s="68"/>
      <c r="C55" s="68"/>
      <c r="D55" s="68"/>
      <c r="E55" s="68"/>
      <c r="F55" s="68"/>
      <c r="G55" s="68"/>
      <c r="H55" s="68"/>
    </row>
    <row r="56" spans="1:8" s="84" customFormat="1">
      <c r="A56" s="68"/>
      <c r="B56" s="68"/>
      <c r="C56" s="68"/>
      <c r="D56" s="68"/>
      <c r="E56" s="68"/>
      <c r="F56" s="68"/>
      <c r="G56" s="68"/>
      <c r="H56" s="68"/>
    </row>
    <row r="57" spans="1:8" s="84" customFormat="1">
      <c r="A57" s="68"/>
      <c r="B57" s="68"/>
      <c r="C57" s="68"/>
      <c r="D57" s="68"/>
      <c r="E57" s="68"/>
      <c r="F57" s="68"/>
      <c r="G57" s="68"/>
      <c r="H57" s="68"/>
    </row>
    <row r="58" spans="1:8" s="84" customFormat="1">
      <c r="A58" s="68"/>
      <c r="B58" s="68"/>
      <c r="C58" s="68"/>
      <c r="D58" s="68"/>
      <c r="E58" s="68"/>
      <c r="F58" s="68"/>
      <c r="G58" s="68"/>
      <c r="H58" s="68"/>
    </row>
    <row r="59" spans="1:8" s="84" customFormat="1">
      <c r="A59" s="68"/>
      <c r="B59" s="68"/>
      <c r="C59" s="68"/>
      <c r="D59" s="68"/>
      <c r="E59" s="68"/>
      <c r="F59" s="68"/>
      <c r="G59" s="68"/>
      <c r="H59" s="68"/>
    </row>
    <row r="60" spans="1:8" s="84" customFormat="1">
      <c r="A60" s="68"/>
      <c r="B60" s="68"/>
      <c r="C60" s="68"/>
      <c r="D60" s="68"/>
      <c r="E60" s="68"/>
      <c r="F60" s="68"/>
      <c r="G60" s="68"/>
      <c r="H60" s="68"/>
    </row>
    <row r="61" spans="1:8" s="84" customFormat="1">
      <c r="A61" s="68"/>
      <c r="B61" s="68"/>
      <c r="C61" s="68"/>
      <c r="D61" s="68"/>
      <c r="E61" s="68"/>
      <c r="F61" s="68"/>
      <c r="G61" s="68"/>
      <c r="H61" s="68"/>
    </row>
    <row r="62" spans="1:8" s="84" customFormat="1">
      <c r="A62" s="68"/>
      <c r="B62" s="68"/>
      <c r="C62" s="68"/>
      <c r="D62" s="68"/>
      <c r="E62" s="68"/>
      <c r="F62" s="68"/>
      <c r="G62" s="68"/>
      <c r="H62" s="68"/>
    </row>
    <row r="63" spans="1:8" s="84" customFormat="1">
      <c r="A63" s="68"/>
      <c r="B63" s="68"/>
      <c r="C63" s="68"/>
      <c r="D63" s="68"/>
      <c r="E63" s="68"/>
      <c r="F63" s="68"/>
      <c r="G63" s="68"/>
      <c r="H63" s="68"/>
    </row>
    <row r="64" spans="1:8" s="84" customFormat="1">
      <c r="A64" s="68"/>
      <c r="B64" s="68"/>
      <c r="C64" s="68"/>
      <c r="D64" s="68"/>
      <c r="E64" s="68"/>
      <c r="F64" s="68"/>
      <c r="G64" s="68"/>
      <c r="H64" s="68"/>
    </row>
    <row r="65" spans="1:8" s="84" customFormat="1">
      <c r="A65" s="68"/>
      <c r="B65" s="68"/>
      <c r="C65" s="68"/>
      <c r="D65" s="68"/>
      <c r="E65" s="68"/>
      <c r="F65" s="68"/>
      <c r="G65" s="68"/>
      <c r="H65" s="68"/>
    </row>
    <row r="66" spans="1:8" s="84" customFormat="1">
      <c r="A66" s="68"/>
      <c r="B66" s="68"/>
      <c r="C66" s="68"/>
      <c r="D66" s="68"/>
      <c r="E66" s="68"/>
      <c r="F66" s="68"/>
      <c r="G66" s="68"/>
      <c r="H66" s="68"/>
    </row>
    <row r="67" spans="1:8" s="84" customFormat="1">
      <c r="A67" s="68"/>
      <c r="B67" s="68"/>
      <c r="C67" s="68"/>
      <c r="D67" s="68"/>
      <c r="E67" s="68"/>
      <c r="F67" s="68"/>
      <c r="G67" s="68"/>
      <c r="H67" s="68"/>
    </row>
    <row r="68" spans="1:8" s="84" customFormat="1">
      <c r="A68" s="68"/>
      <c r="B68" s="68"/>
      <c r="C68" s="68"/>
      <c r="D68" s="68"/>
      <c r="E68" s="68"/>
      <c r="F68" s="68"/>
      <c r="G68" s="68"/>
      <c r="H68" s="68"/>
    </row>
    <row r="69" spans="1:8" s="84" customFormat="1">
      <c r="A69" s="68"/>
      <c r="B69" s="68"/>
      <c r="C69" s="68"/>
      <c r="D69" s="68"/>
      <c r="E69" s="68"/>
      <c r="F69" s="68"/>
      <c r="G69" s="68"/>
      <c r="H69" s="68"/>
    </row>
    <row r="70" spans="1:8" s="84" customFormat="1">
      <c r="A70" s="68"/>
      <c r="B70" s="68"/>
      <c r="C70" s="68"/>
      <c r="D70" s="68"/>
      <c r="E70" s="68"/>
      <c r="F70" s="68"/>
      <c r="G70" s="68"/>
      <c r="H70" s="68"/>
    </row>
    <row r="71" spans="1:8" s="84" customFormat="1">
      <c r="A71" s="68"/>
      <c r="B71" s="68"/>
      <c r="C71" s="68"/>
      <c r="D71" s="68"/>
      <c r="E71" s="68"/>
      <c r="F71" s="68"/>
      <c r="G71" s="68"/>
      <c r="H71" s="68"/>
    </row>
    <row r="72" spans="1:8" s="84" customFormat="1">
      <c r="A72" s="68"/>
      <c r="B72" s="68"/>
      <c r="C72" s="68"/>
      <c r="D72" s="68"/>
      <c r="E72" s="68"/>
      <c r="F72" s="68"/>
      <c r="G72" s="68"/>
      <c r="H72" s="68"/>
    </row>
    <row r="73" spans="1:8" s="84" customFormat="1">
      <c r="A73" s="68"/>
      <c r="B73" s="68"/>
      <c r="C73" s="68"/>
      <c r="D73" s="68"/>
      <c r="E73" s="68"/>
      <c r="F73" s="68"/>
      <c r="G73" s="68"/>
      <c r="H73" s="68"/>
    </row>
    <row r="74" spans="1:8" s="84" customFormat="1">
      <c r="A74" s="68"/>
      <c r="B74" s="68"/>
      <c r="C74" s="68"/>
      <c r="D74" s="68"/>
      <c r="E74" s="68"/>
      <c r="F74" s="68"/>
      <c r="G74" s="68"/>
      <c r="H74" s="68"/>
    </row>
    <row r="75" spans="1:8" s="84" customFormat="1">
      <c r="A75" s="68"/>
      <c r="B75" s="68"/>
      <c r="C75" s="68"/>
      <c r="D75" s="68"/>
      <c r="E75" s="68"/>
      <c r="F75" s="68"/>
      <c r="G75" s="68"/>
      <c r="H75" s="68"/>
    </row>
    <row r="76" spans="1:8" s="84" customFormat="1">
      <c r="A76" s="68"/>
      <c r="B76" s="68"/>
      <c r="C76" s="68"/>
      <c r="D76" s="68"/>
      <c r="E76" s="68"/>
      <c r="F76" s="68"/>
      <c r="G76" s="68"/>
      <c r="H76" s="68"/>
    </row>
    <row r="77" spans="1:8" s="84" customFormat="1">
      <c r="A77" s="68"/>
      <c r="B77" s="68"/>
      <c r="C77" s="68"/>
      <c r="D77" s="68"/>
      <c r="E77" s="68"/>
      <c r="F77" s="68"/>
      <c r="G77" s="68"/>
      <c r="H77" s="68"/>
    </row>
    <row r="78" spans="1:8" s="84" customFormat="1">
      <c r="A78" s="68"/>
      <c r="B78" s="68"/>
      <c r="C78" s="68"/>
      <c r="D78" s="68"/>
      <c r="E78" s="68"/>
      <c r="F78" s="68"/>
      <c r="G78" s="68"/>
      <c r="H78" s="68"/>
    </row>
    <row r="79" spans="1:8" s="84" customFormat="1">
      <c r="A79" s="68"/>
      <c r="B79" s="68"/>
      <c r="C79" s="68"/>
      <c r="D79" s="68"/>
      <c r="E79" s="68"/>
      <c r="F79" s="68"/>
      <c r="G79" s="68"/>
      <c r="H79" s="68"/>
    </row>
    <row r="80" spans="1:8" s="84" customFormat="1">
      <c r="A80" s="68"/>
      <c r="B80" s="68"/>
      <c r="C80" s="68"/>
      <c r="D80" s="68"/>
      <c r="E80" s="68"/>
      <c r="F80" s="68"/>
      <c r="G80" s="68"/>
      <c r="H80" s="68"/>
    </row>
    <row r="81" spans="1:8" s="84" customFormat="1">
      <c r="A81" s="68"/>
      <c r="B81" s="68"/>
      <c r="C81" s="68"/>
      <c r="D81" s="68"/>
      <c r="E81" s="68"/>
      <c r="F81" s="68"/>
      <c r="G81" s="68"/>
      <c r="H81" s="68"/>
    </row>
    <row r="82" spans="1:8" s="84" customFormat="1">
      <c r="A82" s="68"/>
      <c r="B82" s="68"/>
      <c r="C82" s="68"/>
      <c r="D82" s="68"/>
      <c r="E82" s="68"/>
      <c r="F82" s="68"/>
      <c r="G82" s="68"/>
      <c r="H82" s="68"/>
    </row>
    <row r="83" spans="1:8" s="84" customFormat="1">
      <c r="A83" s="68"/>
      <c r="B83" s="68"/>
      <c r="C83" s="68"/>
      <c r="D83" s="68"/>
      <c r="E83" s="68"/>
      <c r="F83" s="68"/>
      <c r="G83" s="68"/>
      <c r="H83" s="68"/>
    </row>
    <row r="84" spans="1:8" s="84" customFormat="1">
      <c r="A84" s="68"/>
      <c r="B84" s="68"/>
      <c r="C84" s="68"/>
      <c r="D84" s="68"/>
      <c r="E84" s="68"/>
      <c r="F84" s="68"/>
      <c r="G84" s="68"/>
      <c r="H84" s="68"/>
    </row>
    <row r="85" spans="1:8" s="84" customFormat="1">
      <c r="A85" s="68"/>
      <c r="B85" s="68"/>
      <c r="C85" s="68"/>
      <c r="D85" s="68"/>
      <c r="E85" s="68"/>
      <c r="F85" s="68"/>
      <c r="G85" s="68"/>
      <c r="H85" s="68"/>
    </row>
    <row r="86" spans="1:8" s="84" customFormat="1">
      <c r="A86" s="68"/>
      <c r="B86" s="68"/>
      <c r="C86" s="68"/>
      <c r="D86" s="68"/>
      <c r="E86" s="68"/>
      <c r="F86" s="68"/>
      <c r="G86" s="68"/>
      <c r="H86" s="68"/>
    </row>
    <row r="87" spans="1:8" s="84" customFormat="1">
      <c r="A87" s="68"/>
      <c r="B87" s="68"/>
      <c r="C87" s="68"/>
      <c r="D87" s="68"/>
      <c r="E87" s="68"/>
      <c r="F87" s="68"/>
      <c r="G87" s="68"/>
      <c r="H87" s="68"/>
    </row>
    <row r="88" spans="1:8" s="84" customFormat="1">
      <c r="A88" s="68"/>
      <c r="B88" s="68"/>
      <c r="C88" s="68"/>
      <c r="D88" s="68"/>
      <c r="E88" s="68"/>
      <c r="F88" s="68"/>
      <c r="G88" s="68"/>
      <c r="H88" s="68"/>
    </row>
    <row r="89" spans="1:8" s="84" customFormat="1">
      <c r="A89" s="68"/>
      <c r="B89" s="68"/>
      <c r="C89" s="68"/>
      <c r="D89" s="68"/>
      <c r="E89" s="68"/>
      <c r="F89" s="68"/>
      <c r="G89" s="68"/>
      <c r="H89" s="68"/>
    </row>
    <row r="90" spans="1:8" s="84" customFormat="1">
      <c r="A90" s="68"/>
      <c r="B90" s="68"/>
      <c r="C90" s="68"/>
      <c r="D90" s="68"/>
      <c r="E90" s="68"/>
      <c r="F90" s="68"/>
      <c r="G90" s="68"/>
      <c r="H90" s="68"/>
    </row>
    <row r="91" spans="1:8" s="84" customFormat="1">
      <c r="A91" s="68"/>
      <c r="B91" s="68"/>
      <c r="C91" s="68"/>
      <c r="D91" s="68"/>
      <c r="E91" s="68"/>
      <c r="F91" s="68"/>
      <c r="G91" s="68"/>
      <c r="H91" s="68"/>
    </row>
    <row r="92" spans="1:8" s="84" customFormat="1">
      <c r="A92" s="68"/>
      <c r="B92" s="68"/>
      <c r="C92" s="68"/>
      <c r="D92" s="68"/>
      <c r="E92" s="68"/>
      <c r="F92" s="68"/>
      <c r="G92" s="68"/>
      <c r="H92" s="68"/>
    </row>
    <row r="93" spans="1:8" s="84" customFormat="1">
      <c r="A93" s="68"/>
      <c r="B93" s="68"/>
      <c r="C93" s="68"/>
      <c r="D93" s="68"/>
      <c r="E93" s="68"/>
      <c r="F93" s="68"/>
      <c r="G93" s="68"/>
      <c r="H93" s="68"/>
    </row>
    <row r="94" spans="1:8" s="84" customFormat="1">
      <c r="A94" s="68"/>
      <c r="B94" s="68"/>
      <c r="C94" s="68"/>
      <c r="D94" s="68"/>
      <c r="E94" s="68"/>
      <c r="F94" s="68"/>
      <c r="G94" s="68"/>
      <c r="H94" s="68"/>
    </row>
    <row r="95" spans="1:8" s="84" customFormat="1">
      <c r="A95" s="68"/>
      <c r="B95" s="68"/>
      <c r="C95" s="68"/>
      <c r="D95" s="68"/>
      <c r="E95" s="68"/>
      <c r="F95" s="68"/>
      <c r="G95" s="68"/>
      <c r="H95" s="68"/>
    </row>
    <row r="96" spans="1:8" s="84" customFormat="1">
      <c r="A96" s="68"/>
      <c r="B96" s="68"/>
      <c r="C96" s="68"/>
      <c r="D96" s="68"/>
      <c r="E96" s="68"/>
      <c r="F96" s="68"/>
      <c r="G96" s="68"/>
      <c r="H96" s="68"/>
    </row>
    <row r="97" spans="1:8" s="84" customFormat="1">
      <c r="A97" s="68"/>
      <c r="B97" s="68"/>
      <c r="C97" s="68"/>
      <c r="D97" s="68"/>
      <c r="E97" s="68"/>
      <c r="F97" s="68"/>
      <c r="G97" s="68"/>
      <c r="H97" s="68"/>
    </row>
    <row r="98" spans="1:8" s="84" customFormat="1">
      <c r="A98" s="68"/>
      <c r="B98" s="68"/>
      <c r="C98" s="68"/>
      <c r="D98" s="68"/>
      <c r="E98" s="68"/>
      <c r="F98" s="68"/>
      <c r="G98" s="68"/>
      <c r="H98" s="68"/>
    </row>
    <row r="99" spans="1:8" s="84" customFormat="1">
      <c r="A99" s="68"/>
      <c r="B99" s="68"/>
      <c r="C99" s="68"/>
      <c r="D99" s="68"/>
      <c r="E99" s="68"/>
      <c r="F99" s="68"/>
      <c r="G99" s="68"/>
      <c r="H99" s="68"/>
    </row>
    <row r="100" spans="1:8" s="84" customFormat="1">
      <c r="A100" s="68"/>
      <c r="B100" s="68"/>
      <c r="C100" s="68"/>
      <c r="D100" s="68"/>
      <c r="E100" s="68"/>
      <c r="F100" s="68"/>
      <c r="G100" s="68"/>
      <c r="H100" s="68"/>
    </row>
    <row r="101" spans="1:8" s="84" customFormat="1">
      <c r="A101" s="68"/>
      <c r="B101" s="68"/>
      <c r="C101" s="68"/>
      <c r="D101" s="68"/>
      <c r="E101" s="68"/>
      <c r="F101" s="68"/>
      <c r="G101" s="68"/>
      <c r="H101" s="68"/>
    </row>
    <row r="102" spans="1:8" s="84" customFormat="1">
      <c r="A102" s="68"/>
      <c r="B102" s="68"/>
      <c r="C102" s="68"/>
      <c r="D102" s="68"/>
      <c r="E102" s="68"/>
      <c r="F102" s="68"/>
      <c r="G102" s="68"/>
      <c r="H102" s="68"/>
    </row>
    <row r="103" spans="1:8" s="84" customFormat="1">
      <c r="A103" s="68"/>
      <c r="B103" s="68"/>
      <c r="C103" s="68"/>
      <c r="D103" s="68"/>
      <c r="E103" s="68"/>
      <c r="F103" s="68"/>
      <c r="G103" s="68"/>
      <c r="H103" s="68"/>
    </row>
    <row r="104" spans="1:8" s="84" customFormat="1">
      <c r="A104" s="68"/>
      <c r="B104" s="68"/>
      <c r="C104" s="68"/>
      <c r="D104" s="68"/>
      <c r="E104" s="68"/>
      <c r="F104" s="68"/>
      <c r="G104" s="68"/>
      <c r="H104" s="68"/>
    </row>
    <row r="105" spans="1:8" s="84" customFormat="1">
      <c r="A105" s="68"/>
      <c r="B105" s="68"/>
      <c r="C105" s="68"/>
      <c r="D105" s="68"/>
      <c r="E105" s="68"/>
      <c r="F105" s="68"/>
      <c r="G105" s="68"/>
      <c r="H105" s="68"/>
    </row>
    <row r="106" spans="1:8" s="84" customFormat="1">
      <c r="A106" s="68"/>
      <c r="B106" s="68"/>
      <c r="C106" s="68"/>
      <c r="D106" s="68"/>
      <c r="E106" s="68"/>
      <c r="F106" s="68"/>
      <c r="G106" s="68"/>
      <c r="H106" s="68"/>
    </row>
    <row r="107" spans="1:8" s="84" customFormat="1">
      <c r="A107" s="68"/>
      <c r="B107" s="68"/>
      <c r="C107" s="68"/>
      <c r="D107" s="68"/>
      <c r="E107" s="68"/>
      <c r="F107" s="68"/>
      <c r="G107" s="68"/>
      <c r="H107" s="68"/>
    </row>
    <row r="108" spans="1:8" s="84" customFormat="1">
      <c r="A108" s="68"/>
      <c r="B108" s="68"/>
      <c r="C108" s="68"/>
      <c r="D108" s="68"/>
      <c r="E108" s="68"/>
      <c r="F108" s="68"/>
      <c r="G108" s="68"/>
      <c r="H108" s="68"/>
    </row>
    <row r="109" spans="1:8" s="84" customFormat="1">
      <c r="A109" s="68"/>
      <c r="B109" s="68"/>
      <c r="C109" s="68"/>
      <c r="D109" s="68"/>
      <c r="E109" s="68"/>
      <c r="F109" s="68"/>
      <c r="G109" s="68"/>
      <c r="H109" s="68"/>
    </row>
    <row r="110" spans="1:8" s="84" customFormat="1">
      <c r="A110" s="68"/>
      <c r="B110" s="68"/>
      <c r="C110" s="68"/>
      <c r="D110" s="68"/>
      <c r="E110" s="68"/>
      <c r="F110" s="68"/>
      <c r="G110" s="68"/>
      <c r="H110" s="68"/>
    </row>
    <row r="111" spans="1:8" s="84" customFormat="1">
      <c r="A111" s="68"/>
      <c r="B111" s="68"/>
      <c r="C111" s="68"/>
      <c r="D111" s="68"/>
      <c r="E111" s="68"/>
      <c r="F111" s="68"/>
      <c r="G111" s="68"/>
      <c r="H111" s="68"/>
    </row>
    <row r="112" spans="1:8" s="84" customFormat="1">
      <c r="A112" s="68"/>
      <c r="B112" s="68"/>
      <c r="C112" s="68"/>
      <c r="D112" s="68"/>
      <c r="E112" s="68"/>
      <c r="F112" s="68"/>
      <c r="G112" s="68"/>
      <c r="H112" s="68"/>
    </row>
    <row r="113" spans="1:8" s="84" customFormat="1">
      <c r="A113" s="68"/>
      <c r="B113" s="68"/>
      <c r="C113" s="68"/>
      <c r="D113" s="68"/>
      <c r="E113" s="68"/>
      <c r="F113" s="68"/>
      <c r="G113" s="68"/>
      <c r="H113" s="68"/>
    </row>
    <row r="114" spans="1:8" s="84" customFormat="1">
      <c r="A114" s="68"/>
      <c r="B114" s="68"/>
      <c r="C114" s="68"/>
      <c r="D114" s="68"/>
      <c r="E114" s="68"/>
      <c r="F114" s="68"/>
      <c r="G114" s="68"/>
      <c r="H114" s="68"/>
    </row>
    <row r="115" spans="1:8" s="84" customFormat="1">
      <c r="A115" s="68"/>
      <c r="B115" s="68"/>
      <c r="C115" s="68"/>
      <c r="D115" s="68"/>
      <c r="E115" s="68"/>
      <c r="F115" s="68"/>
      <c r="G115" s="68"/>
      <c r="H115" s="68"/>
    </row>
    <row r="116" spans="1:8" s="84" customFormat="1">
      <c r="A116" s="68"/>
      <c r="B116" s="68"/>
      <c r="C116" s="68"/>
      <c r="D116" s="68"/>
      <c r="E116" s="68"/>
      <c r="F116" s="68"/>
      <c r="G116" s="68"/>
      <c r="H116" s="68"/>
    </row>
    <row r="117" spans="1:8" s="84" customFormat="1">
      <c r="A117" s="68"/>
      <c r="B117" s="68"/>
      <c r="C117" s="68"/>
      <c r="D117" s="68"/>
      <c r="E117" s="68"/>
      <c r="F117" s="68"/>
      <c r="G117" s="68"/>
      <c r="H117" s="68"/>
    </row>
    <row r="118" spans="1:8" s="84" customFormat="1">
      <c r="A118" s="68"/>
      <c r="B118" s="68"/>
      <c r="C118" s="68"/>
      <c r="D118" s="68"/>
      <c r="E118" s="68"/>
      <c r="F118" s="68"/>
      <c r="G118" s="68"/>
      <c r="H118" s="68"/>
    </row>
    <row r="119" spans="1:8" s="84" customFormat="1">
      <c r="A119" s="68"/>
      <c r="B119" s="68"/>
      <c r="C119" s="68"/>
      <c r="D119" s="68"/>
      <c r="E119" s="68"/>
      <c r="F119" s="68"/>
      <c r="G119" s="68"/>
      <c r="H119" s="68"/>
    </row>
    <row r="120" spans="1:8" s="84" customFormat="1">
      <c r="A120" s="68"/>
      <c r="B120" s="68"/>
      <c r="C120" s="68"/>
      <c r="D120" s="68"/>
      <c r="E120" s="68"/>
      <c r="F120" s="68"/>
      <c r="G120" s="68"/>
      <c r="H120" s="68"/>
    </row>
    <row r="121" spans="1:8" s="84" customFormat="1">
      <c r="A121" s="68"/>
      <c r="B121" s="68"/>
      <c r="C121" s="68"/>
      <c r="D121" s="68"/>
      <c r="E121" s="68"/>
      <c r="F121" s="68"/>
      <c r="G121" s="68"/>
      <c r="H121" s="68"/>
    </row>
    <row r="122" spans="1:8" s="84" customFormat="1">
      <c r="A122" s="68"/>
      <c r="B122" s="68"/>
      <c r="C122" s="68"/>
      <c r="D122" s="68"/>
      <c r="E122" s="68"/>
      <c r="F122" s="68"/>
      <c r="G122" s="68"/>
      <c r="H122" s="68"/>
    </row>
    <row r="123" spans="1:8" s="84" customFormat="1">
      <c r="A123" s="68"/>
      <c r="B123" s="68"/>
      <c r="C123" s="68"/>
      <c r="D123" s="68"/>
      <c r="E123" s="68"/>
      <c r="F123" s="68"/>
      <c r="G123" s="68"/>
      <c r="H123" s="68"/>
    </row>
    <row r="124" spans="1:8" s="84" customFormat="1">
      <c r="A124" s="68"/>
      <c r="B124" s="68"/>
      <c r="C124" s="68"/>
      <c r="D124" s="68"/>
      <c r="E124" s="68"/>
      <c r="F124" s="68"/>
      <c r="G124" s="68"/>
      <c r="H124" s="68"/>
    </row>
    <row r="125" spans="1:8" s="84" customFormat="1">
      <c r="A125" s="68"/>
      <c r="B125" s="68"/>
      <c r="C125" s="68"/>
      <c r="D125" s="68"/>
      <c r="E125" s="68"/>
      <c r="F125" s="68"/>
      <c r="G125" s="68"/>
      <c r="H125" s="68"/>
    </row>
    <row r="126" spans="1:8" s="84" customFormat="1">
      <c r="A126" s="68"/>
      <c r="B126" s="68"/>
      <c r="C126" s="68"/>
      <c r="D126" s="68"/>
      <c r="E126" s="68"/>
      <c r="F126" s="68"/>
      <c r="G126" s="68"/>
      <c r="H126" s="68"/>
    </row>
    <row r="127" spans="1:8" s="84" customFormat="1">
      <c r="A127" s="68"/>
      <c r="B127" s="68"/>
      <c r="C127" s="68"/>
      <c r="D127" s="68"/>
      <c r="E127" s="68"/>
      <c r="F127" s="68"/>
      <c r="G127" s="68"/>
      <c r="H127" s="68"/>
    </row>
    <row r="128" spans="1:8" s="84" customFormat="1">
      <c r="A128" s="68"/>
      <c r="B128" s="68"/>
      <c r="C128" s="68"/>
      <c r="D128" s="68"/>
      <c r="E128" s="68"/>
      <c r="F128" s="68"/>
      <c r="G128" s="68"/>
      <c r="H128" s="68"/>
    </row>
    <row r="129" spans="1:8" s="84" customFormat="1">
      <c r="A129" s="68"/>
      <c r="B129" s="68"/>
      <c r="C129" s="68"/>
      <c r="D129" s="68"/>
      <c r="E129" s="68"/>
      <c r="F129" s="68"/>
      <c r="G129" s="68"/>
      <c r="H129" s="68"/>
    </row>
    <row r="130" spans="1:8" s="84" customFormat="1">
      <c r="A130" s="68"/>
      <c r="B130" s="68"/>
      <c r="C130" s="68"/>
      <c r="D130" s="68"/>
      <c r="E130" s="68"/>
      <c r="F130" s="68"/>
      <c r="G130" s="68"/>
      <c r="H130" s="68"/>
    </row>
    <row r="131" spans="1:8" s="84" customFormat="1">
      <c r="A131" s="68"/>
      <c r="B131" s="68"/>
      <c r="C131" s="68"/>
      <c r="D131" s="68"/>
      <c r="E131" s="68"/>
      <c r="F131" s="68"/>
      <c r="G131" s="68"/>
      <c r="H131" s="68"/>
    </row>
    <row r="132" spans="1:8" s="84" customFormat="1">
      <c r="A132" s="68"/>
      <c r="B132" s="68"/>
      <c r="C132" s="68"/>
      <c r="D132" s="68"/>
      <c r="E132" s="68"/>
      <c r="F132" s="68"/>
      <c r="G132" s="68"/>
      <c r="H132" s="68"/>
    </row>
    <row r="133" spans="1:8" s="84" customFormat="1">
      <c r="A133" s="68"/>
      <c r="B133" s="68"/>
      <c r="C133" s="68"/>
      <c r="D133" s="68"/>
      <c r="E133" s="68"/>
      <c r="F133" s="68"/>
      <c r="G133" s="68"/>
      <c r="H133" s="68"/>
    </row>
    <row r="134" spans="1:8" s="84" customFormat="1">
      <c r="A134" s="68"/>
      <c r="B134" s="68"/>
      <c r="C134" s="68"/>
      <c r="D134" s="68"/>
      <c r="E134" s="68"/>
      <c r="F134" s="68"/>
      <c r="G134" s="68"/>
      <c r="H134" s="68"/>
    </row>
    <row r="135" spans="1:8" s="84" customFormat="1">
      <c r="A135" s="68"/>
      <c r="B135" s="68"/>
      <c r="C135" s="68"/>
      <c r="D135" s="68"/>
      <c r="E135" s="68"/>
      <c r="F135" s="68"/>
      <c r="G135" s="68"/>
      <c r="H135" s="68"/>
    </row>
    <row r="136" spans="1:8" s="84" customFormat="1">
      <c r="A136" s="68"/>
      <c r="B136" s="68"/>
      <c r="C136" s="68"/>
      <c r="D136" s="68"/>
      <c r="E136" s="68"/>
      <c r="F136" s="68"/>
      <c r="G136" s="68"/>
      <c r="H136" s="68"/>
    </row>
    <row r="137" spans="1:8" s="84" customFormat="1">
      <c r="A137" s="68"/>
      <c r="B137" s="68"/>
      <c r="C137" s="68"/>
      <c r="D137" s="68"/>
      <c r="E137" s="68"/>
      <c r="F137" s="68"/>
      <c r="G137" s="68"/>
      <c r="H137" s="68"/>
    </row>
    <row r="138" spans="1:8" s="84" customFormat="1">
      <c r="A138" s="68"/>
      <c r="B138" s="68"/>
      <c r="C138" s="68"/>
      <c r="D138" s="68"/>
      <c r="E138" s="68"/>
      <c r="F138" s="68"/>
      <c r="G138" s="68"/>
      <c r="H138" s="68"/>
    </row>
    <row r="139" spans="1:8" s="84" customFormat="1">
      <c r="A139" s="68"/>
      <c r="B139" s="68"/>
      <c r="C139" s="68"/>
      <c r="D139" s="68"/>
      <c r="E139" s="68"/>
      <c r="F139" s="68"/>
      <c r="G139" s="68"/>
      <c r="H139" s="68"/>
    </row>
    <row r="140" spans="1:8" s="84" customFormat="1">
      <c r="A140" s="68"/>
      <c r="B140" s="68"/>
      <c r="C140" s="68"/>
      <c r="D140" s="68"/>
      <c r="E140" s="68"/>
      <c r="F140" s="68"/>
      <c r="G140" s="68"/>
      <c r="H140" s="68"/>
    </row>
    <row r="141" spans="1:8" s="84" customFormat="1">
      <c r="A141" s="68"/>
      <c r="B141" s="68"/>
      <c r="C141" s="68"/>
      <c r="D141" s="68"/>
      <c r="E141" s="68"/>
      <c r="F141" s="68"/>
      <c r="G141" s="68"/>
      <c r="H141" s="68"/>
    </row>
    <row r="142" spans="1:8" s="84" customFormat="1">
      <c r="A142" s="68"/>
      <c r="B142" s="68"/>
      <c r="C142" s="68"/>
      <c r="D142" s="68"/>
      <c r="E142" s="68"/>
      <c r="F142" s="68"/>
      <c r="G142" s="68"/>
      <c r="H142" s="68"/>
    </row>
    <row r="143" spans="1:8" s="84" customFormat="1">
      <c r="A143" s="68"/>
      <c r="B143" s="68"/>
      <c r="C143" s="68"/>
      <c r="D143" s="68"/>
      <c r="E143" s="68"/>
      <c r="F143" s="68"/>
      <c r="G143" s="68"/>
      <c r="H143" s="68"/>
    </row>
    <row r="144" spans="1:8" s="84" customFormat="1">
      <c r="A144" s="68"/>
      <c r="B144" s="68"/>
      <c r="C144" s="68"/>
      <c r="D144" s="68"/>
      <c r="E144" s="68"/>
      <c r="F144" s="68"/>
      <c r="G144" s="68"/>
      <c r="H144" s="68"/>
    </row>
    <row r="145" spans="1:8" s="84" customFormat="1">
      <c r="A145" s="68"/>
      <c r="B145" s="68"/>
      <c r="C145" s="68"/>
      <c r="D145" s="68"/>
      <c r="E145" s="68"/>
      <c r="F145" s="68"/>
      <c r="G145" s="68"/>
      <c r="H145" s="68"/>
    </row>
    <row r="146" spans="1:8" s="84" customFormat="1">
      <c r="A146" s="68"/>
      <c r="B146" s="68"/>
      <c r="C146" s="68"/>
      <c r="D146" s="68"/>
      <c r="E146" s="68"/>
      <c r="F146" s="68"/>
      <c r="G146" s="68"/>
      <c r="H146" s="68"/>
    </row>
    <row r="147" spans="1:8" s="84" customFormat="1">
      <c r="A147" s="68"/>
      <c r="B147" s="68"/>
      <c r="C147" s="68"/>
      <c r="D147" s="68"/>
      <c r="E147" s="68"/>
      <c r="F147" s="68"/>
      <c r="G147" s="68"/>
      <c r="H147" s="68"/>
    </row>
    <row r="148" spans="1:8" s="84" customFormat="1">
      <c r="A148" s="68"/>
      <c r="B148" s="68"/>
      <c r="C148" s="68"/>
      <c r="D148" s="68"/>
      <c r="E148" s="68"/>
      <c r="F148" s="68"/>
      <c r="G148" s="68"/>
      <c r="H148" s="68"/>
    </row>
    <row r="149" spans="1:8" s="84" customFormat="1">
      <c r="A149" s="68"/>
      <c r="B149" s="68"/>
      <c r="C149" s="68"/>
      <c r="D149" s="68"/>
      <c r="E149" s="68"/>
      <c r="F149" s="68"/>
      <c r="G149" s="68"/>
      <c r="H149" s="68"/>
    </row>
    <row r="150" spans="1:8" s="84" customFormat="1">
      <c r="A150" s="68"/>
      <c r="B150" s="68"/>
      <c r="C150" s="68"/>
      <c r="D150" s="68"/>
      <c r="E150" s="68"/>
      <c r="F150" s="68"/>
      <c r="G150" s="68"/>
      <c r="H150" s="68"/>
    </row>
    <row r="151" spans="1:8" s="84" customFormat="1">
      <c r="A151" s="68"/>
      <c r="B151" s="68"/>
      <c r="C151" s="68"/>
      <c r="D151" s="68"/>
      <c r="E151" s="68"/>
      <c r="F151" s="68"/>
      <c r="G151" s="68"/>
      <c r="H151" s="68"/>
    </row>
    <row r="152" spans="1:8" s="84" customFormat="1">
      <c r="A152" s="68"/>
      <c r="B152" s="68"/>
      <c r="C152" s="68"/>
      <c r="D152" s="68"/>
      <c r="E152" s="68"/>
      <c r="F152" s="68"/>
      <c r="G152" s="68"/>
      <c r="H152" s="68"/>
    </row>
    <row r="153" spans="1:8" s="84" customFormat="1">
      <c r="A153" s="68"/>
      <c r="B153" s="68"/>
      <c r="C153" s="68"/>
      <c r="D153" s="68"/>
      <c r="E153" s="68"/>
      <c r="F153" s="68"/>
      <c r="G153" s="68"/>
      <c r="H153" s="68"/>
    </row>
    <row r="154" spans="1:8" s="84" customFormat="1">
      <c r="A154" s="68"/>
      <c r="B154" s="68"/>
      <c r="C154" s="68"/>
      <c r="D154" s="68"/>
      <c r="E154" s="68"/>
      <c r="F154" s="68"/>
      <c r="G154" s="68"/>
      <c r="H154" s="68"/>
    </row>
    <row r="155" spans="1:8" s="84" customFormat="1">
      <c r="A155" s="68"/>
      <c r="B155" s="68"/>
      <c r="C155" s="68"/>
      <c r="D155" s="68"/>
      <c r="E155" s="68"/>
      <c r="F155" s="68"/>
      <c r="G155" s="68"/>
      <c r="H155" s="68"/>
    </row>
    <row r="156" spans="1:8" s="84" customFormat="1">
      <c r="A156" s="68"/>
      <c r="B156" s="68"/>
      <c r="C156" s="68"/>
      <c r="D156" s="68"/>
      <c r="E156" s="68"/>
      <c r="F156" s="68"/>
      <c r="G156" s="68"/>
      <c r="H156" s="68"/>
    </row>
    <row r="157" spans="1:8" s="84" customFormat="1">
      <c r="A157" s="68"/>
      <c r="B157" s="68"/>
      <c r="C157" s="68"/>
      <c r="D157" s="68"/>
      <c r="E157" s="68"/>
      <c r="F157" s="68"/>
      <c r="G157" s="68"/>
      <c r="H157" s="68"/>
    </row>
    <row r="158" spans="1:8" s="84" customFormat="1">
      <c r="A158" s="68"/>
      <c r="B158" s="68"/>
      <c r="C158" s="68"/>
      <c r="D158" s="68"/>
      <c r="E158" s="68"/>
      <c r="F158" s="68"/>
      <c r="G158" s="68"/>
      <c r="H158" s="68"/>
    </row>
    <row r="159" spans="1:8" s="84" customFormat="1">
      <c r="A159" s="68"/>
      <c r="B159" s="68"/>
      <c r="C159" s="68"/>
      <c r="D159" s="68"/>
      <c r="E159" s="68"/>
      <c r="F159" s="68"/>
      <c r="G159" s="68"/>
      <c r="H159" s="68"/>
    </row>
    <row r="160" spans="1:8" s="84" customFormat="1">
      <c r="A160" s="68"/>
      <c r="B160" s="68"/>
      <c r="C160" s="68"/>
      <c r="D160" s="68"/>
      <c r="E160" s="68"/>
      <c r="F160" s="68"/>
      <c r="G160" s="68"/>
      <c r="H160" s="68"/>
    </row>
    <row r="161" spans="1:8" s="84" customFormat="1">
      <c r="A161" s="68"/>
      <c r="B161" s="68"/>
      <c r="C161" s="68"/>
      <c r="D161" s="68"/>
      <c r="E161" s="68"/>
      <c r="F161" s="68"/>
      <c r="G161" s="68"/>
      <c r="H161" s="68"/>
    </row>
    <row r="162" spans="1:8" s="84" customFormat="1">
      <c r="A162" s="68"/>
      <c r="B162" s="68"/>
      <c r="C162" s="68"/>
      <c r="D162" s="68"/>
      <c r="E162" s="68"/>
      <c r="F162" s="68"/>
      <c r="G162" s="68"/>
      <c r="H162" s="68"/>
    </row>
    <row r="163" spans="1:8" s="84" customFormat="1">
      <c r="A163" s="68"/>
      <c r="B163" s="68"/>
      <c r="C163" s="68"/>
      <c r="D163" s="68"/>
      <c r="E163" s="68"/>
      <c r="F163" s="68"/>
      <c r="G163" s="68"/>
      <c r="H163" s="68"/>
    </row>
    <row r="164" spans="1:8" s="84" customFormat="1">
      <c r="A164" s="68"/>
      <c r="B164" s="68"/>
      <c r="C164" s="68"/>
      <c r="D164" s="68"/>
      <c r="E164" s="68"/>
      <c r="F164" s="68"/>
      <c r="G164" s="68"/>
      <c r="H164" s="68"/>
    </row>
    <row r="165" spans="1:8" s="84" customFormat="1">
      <c r="A165" s="68"/>
      <c r="B165" s="68"/>
      <c r="C165" s="68"/>
      <c r="D165" s="68"/>
      <c r="E165" s="68"/>
      <c r="F165" s="68"/>
      <c r="G165" s="68"/>
      <c r="H165" s="68"/>
    </row>
    <row r="166" spans="1:8" s="84" customFormat="1">
      <c r="A166" s="68"/>
      <c r="B166" s="68"/>
      <c r="C166" s="68"/>
      <c r="D166" s="68"/>
      <c r="E166" s="68"/>
      <c r="F166" s="68"/>
      <c r="G166" s="68"/>
      <c r="H166" s="68"/>
    </row>
    <row r="167" spans="1:8" s="84" customFormat="1">
      <c r="A167" s="68"/>
      <c r="B167" s="68"/>
      <c r="C167" s="68"/>
      <c r="D167" s="68"/>
      <c r="E167" s="68"/>
      <c r="F167" s="68"/>
      <c r="G167" s="68"/>
      <c r="H167" s="68"/>
    </row>
    <row r="168" spans="1:8" s="84" customFormat="1">
      <c r="A168" s="68"/>
      <c r="B168" s="68"/>
      <c r="C168" s="68"/>
      <c r="D168" s="68"/>
      <c r="E168" s="68"/>
      <c r="F168" s="68"/>
      <c r="G168" s="68"/>
      <c r="H168" s="68"/>
    </row>
    <row r="169" spans="1:8" s="84" customFormat="1">
      <c r="A169" s="68"/>
      <c r="B169" s="68"/>
      <c r="C169" s="68"/>
      <c r="D169" s="68"/>
      <c r="E169" s="68"/>
      <c r="F169" s="68"/>
      <c r="G169" s="68"/>
      <c r="H169" s="68"/>
    </row>
    <row r="170" spans="1:8" s="84" customFormat="1">
      <c r="A170" s="68"/>
      <c r="B170" s="68"/>
      <c r="C170" s="68"/>
      <c r="D170" s="68"/>
      <c r="E170" s="68"/>
      <c r="F170" s="68"/>
      <c r="G170" s="68"/>
      <c r="H170" s="68"/>
    </row>
    <row r="171" spans="1:8" s="84" customFormat="1">
      <c r="A171" s="68"/>
      <c r="B171" s="68"/>
      <c r="C171" s="68"/>
      <c r="D171" s="68"/>
      <c r="E171" s="68"/>
      <c r="F171" s="68"/>
      <c r="G171" s="68"/>
      <c r="H171" s="68"/>
    </row>
    <row r="172" spans="1:8" s="84" customFormat="1">
      <c r="A172" s="68"/>
      <c r="B172" s="68"/>
      <c r="C172" s="68"/>
      <c r="D172" s="68"/>
      <c r="E172" s="68"/>
      <c r="F172" s="68"/>
      <c r="G172" s="68"/>
      <c r="H172" s="68"/>
    </row>
    <row r="173" spans="1:8" s="84" customFormat="1">
      <c r="A173" s="68"/>
      <c r="B173" s="68"/>
      <c r="C173" s="68"/>
      <c r="D173" s="68"/>
      <c r="E173" s="68"/>
      <c r="F173" s="68"/>
      <c r="G173" s="68"/>
      <c r="H173" s="68"/>
    </row>
    <row r="174" spans="1:8" s="84" customFormat="1">
      <c r="A174" s="68"/>
      <c r="B174" s="68"/>
      <c r="C174" s="68"/>
      <c r="D174" s="68"/>
      <c r="E174" s="68"/>
      <c r="F174" s="68"/>
      <c r="G174" s="68"/>
      <c r="H174" s="68"/>
    </row>
    <row r="175" spans="1:8" s="84" customFormat="1">
      <c r="A175" s="68"/>
      <c r="B175" s="68"/>
      <c r="C175" s="68"/>
      <c r="D175" s="68"/>
      <c r="E175" s="68"/>
      <c r="F175" s="68"/>
      <c r="G175" s="68"/>
      <c r="H175" s="68"/>
    </row>
    <row r="176" spans="1:8" s="84" customFormat="1">
      <c r="A176" s="68"/>
      <c r="B176" s="68"/>
      <c r="C176" s="68"/>
      <c r="D176" s="68"/>
      <c r="E176" s="68"/>
      <c r="F176" s="68"/>
      <c r="G176" s="68"/>
      <c r="H176" s="68"/>
    </row>
    <row r="177" spans="1:8" s="84" customFormat="1">
      <c r="A177" s="68"/>
      <c r="B177" s="68"/>
      <c r="C177" s="68"/>
      <c r="D177" s="68"/>
      <c r="E177" s="68"/>
      <c r="F177" s="68"/>
      <c r="G177" s="68"/>
      <c r="H177" s="68"/>
    </row>
    <row r="178" spans="1:8" s="84" customFormat="1">
      <c r="A178" s="68"/>
      <c r="B178" s="68"/>
      <c r="C178" s="68"/>
      <c r="D178" s="68"/>
      <c r="E178" s="68"/>
      <c r="F178" s="68"/>
      <c r="G178" s="68"/>
      <c r="H178" s="68"/>
    </row>
    <row r="179" spans="1:8" s="84" customFormat="1">
      <c r="A179" s="68"/>
      <c r="B179" s="68"/>
      <c r="C179" s="68"/>
      <c r="D179" s="68"/>
      <c r="E179" s="68"/>
      <c r="F179" s="68"/>
      <c r="G179" s="68"/>
      <c r="H179" s="68"/>
    </row>
    <row r="180" spans="1:8" s="84" customFormat="1">
      <c r="A180" s="68"/>
      <c r="B180" s="68"/>
      <c r="C180" s="68"/>
      <c r="D180" s="68"/>
      <c r="E180" s="68"/>
      <c r="F180" s="68"/>
      <c r="G180" s="68"/>
      <c r="H180" s="68"/>
    </row>
    <row r="181" spans="1:8" s="84" customFormat="1">
      <c r="A181" s="68"/>
      <c r="B181" s="68"/>
      <c r="C181" s="68"/>
      <c r="D181" s="68"/>
      <c r="E181" s="68"/>
      <c r="F181" s="68"/>
      <c r="G181" s="68"/>
      <c r="H181" s="68"/>
    </row>
    <row r="182" spans="1:8" s="84" customFormat="1">
      <c r="A182" s="68"/>
      <c r="B182" s="68"/>
      <c r="C182" s="68"/>
      <c r="D182" s="68"/>
      <c r="E182" s="68"/>
      <c r="F182" s="68"/>
      <c r="G182" s="68"/>
      <c r="H182" s="68"/>
    </row>
    <row r="183" spans="1:8" s="84" customFormat="1">
      <c r="A183" s="68"/>
      <c r="B183" s="68"/>
      <c r="C183" s="68"/>
      <c r="D183" s="68"/>
      <c r="E183" s="68"/>
      <c r="F183" s="68"/>
      <c r="G183" s="68"/>
      <c r="H183" s="68"/>
    </row>
    <row r="184" spans="1:8" s="84" customFormat="1">
      <c r="A184" s="68"/>
      <c r="B184" s="68"/>
      <c r="C184" s="68"/>
      <c r="D184" s="68"/>
      <c r="E184" s="68"/>
      <c r="F184" s="68"/>
      <c r="G184" s="68"/>
      <c r="H184" s="68"/>
    </row>
    <row r="185" spans="1:8" s="84" customFormat="1">
      <c r="A185" s="68"/>
      <c r="B185" s="68"/>
      <c r="C185" s="68"/>
      <c r="D185" s="68"/>
      <c r="E185" s="68"/>
      <c r="F185" s="68"/>
      <c r="G185" s="68"/>
      <c r="H185" s="68"/>
    </row>
    <row r="186" spans="1:8" s="84" customFormat="1">
      <c r="A186" s="68"/>
      <c r="B186" s="68"/>
      <c r="C186" s="68"/>
      <c r="D186" s="68"/>
      <c r="E186" s="68"/>
      <c r="F186" s="68"/>
      <c r="G186" s="68"/>
      <c r="H186" s="68"/>
    </row>
    <row r="187" spans="1:8" s="84" customFormat="1">
      <c r="A187" s="68"/>
      <c r="B187" s="68"/>
      <c r="C187" s="68"/>
      <c r="D187" s="68"/>
      <c r="E187" s="68"/>
      <c r="F187" s="68"/>
      <c r="G187" s="68"/>
      <c r="H187" s="68"/>
    </row>
    <row r="188" spans="1:8" s="84" customFormat="1">
      <c r="A188" s="68"/>
      <c r="B188" s="68"/>
      <c r="C188" s="68"/>
      <c r="D188" s="68"/>
      <c r="E188" s="68"/>
      <c r="F188" s="68"/>
      <c r="G188" s="68"/>
      <c r="H188" s="68"/>
    </row>
    <row r="189" spans="1:8" s="84" customFormat="1">
      <c r="A189" s="68"/>
      <c r="B189" s="68"/>
      <c r="C189" s="68"/>
      <c r="D189" s="68"/>
      <c r="E189" s="68"/>
      <c r="F189" s="68"/>
      <c r="G189" s="68"/>
      <c r="H189" s="68"/>
    </row>
    <row r="190" spans="1:8" s="84" customFormat="1">
      <c r="A190" s="68"/>
      <c r="B190" s="68"/>
      <c r="C190" s="68"/>
      <c r="D190" s="68"/>
      <c r="E190" s="68"/>
      <c r="F190" s="68"/>
      <c r="G190" s="68"/>
      <c r="H190" s="68"/>
    </row>
    <row r="191" spans="1:8" s="84" customFormat="1">
      <c r="A191" s="68"/>
      <c r="B191" s="68"/>
      <c r="C191" s="68"/>
      <c r="D191" s="68"/>
      <c r="E191" s="68"/>
      <c r="F191" s="68"/>
      <c r="G191" s="68"/>
      <c r="H191" s="68"/>
    </row>
    <row r="192" spans="1:8" s="84" customFormat="1">
      <c r="A192" s="68"/>
      <c r="B192" s="68"/>
      <c r="C192" s="68"/>
      <c r="D192" s="68"/>
      <c r="E192" s="68"/>
      <c r="F192" s="68"/>
      <c r="G192" s="68"/>
      <c r="H192" s="68"/>
    </row>
    <row r="193" spans="1:8" s="84" customFormat="1">
      <c r="A193" s="68"/>
      <c r="B193" s="68"/>
      <c r="C193" s="68"/>
      <c r="D193" s="68"/>
      <c r="E193" s="68"/>
      <c r="F193" s="68"/>
      <c r="G193" s="68"/>
      <c r="H193" s="68"/>
    </row>
    <row r="194" spans="1:8" s="84" customFormat="1">
      <c r="A194" s="68"/>
      <c r="B194" s="68"/>
      <c r="C194" s="68"/>
      <c r="D194" s="68"/>
      <c r="E194" s="68"/>
      <c r="F194" s="68"/>
      <c r="G194" s="68"/>
      <c r="H194" s="68"/>
    </row>
    <row r="195" spans="1:8" s="84" customFormat="1">
      <c r="A195" s="68"/>
      <c r="B195" s="68"/>
      <c r="C195" s="68"/>
      <c r="D195" s="68"/>
      <c r="E195" s="68"/>
      <c r="F195" s="68"/>
      <c r="G195" s="68"/>
      <c r="H195" s="68"/>
    </row>
    <row r="196" spans="1:8" s="84" customFormat="1">
      <c r="A196" s="68"/>
      <c r="B196" s="68"/>
      <c r="C196" s="68"/>
      <c r="D196" s="68"/>
      <c r="E196" s="68"/>
      <c r="F196" s="68"/>
      <c r="G196" s="68"/>
      <c r="H196" s="68"/>
    </row>
    <row r="197" spans="1:8" s="84" customFormat="1">
      <c r="A197" s="68"/>
      <c r="B197" s="68"/>
      <c r="C197" s="68"/>
      <c r="D197" s="68"/>
      <c r="E197" s="68"/>
      <c r="F197" s="68"/>
      <c r="G197" s="68"/>
      <c r="H197" s="68"/>
    </row>
    <row r="198" spans="1:8" s="84" customFormat="1">
      <c r="A198" s="68"/>
      <c r="B198" s="68"/>
      <c r="C198" s="68"/>
      <c r="D198" s="68"/>
      <c r="E198" s="68"/>
      <c r="F198" s="68"/>
      <c r="G198" s="68"/>
      <c r="H198" s="68"/>
    </row>
    <row r="199" spans="1:8" s="84" customFormat="1">
      <c r="A199" s="68"/>
      <c r="B199" s="68"/>
      <c r="C199" s="68"/>
      <c r="D199" s="68"/>
      <c r="E199" s="68"/>
      <c r="F199" s="68"/>
      <c r="G199" s="68"/>
      <c r="H199" s="68"/>
    </row>
    <row r="200" spans="1:8" s="84" customFormat="1">
      <c r="A200" s="68"/>
      <c r="B200" s="68"/>
      <c r="C200" s="68"/>
      <c r="D200" s="68"/>
      <c r="E200" s="68"/>
      <c r="F200" s="68"/>
      <c r="G200" s="68"/>
      <c r="H200" s="68"/>
    </row>
    <row r="201" spans="1:8" s="84" customFormat="1">
      <c r="A201" s="68"/>
      <c r="B201" s="68"/>
      <c r="C201" s="68"/>
      <c r="D201" s="68"/>
      <c r="E201" s="68"/>
      <c r="F201" s="68"/>
      <c r="G201" s="68"/>
      <c r="H201" s="68"/>
    </row>
    <row r="202" spans="1:8" s="84" customFormat="1">
      <c r="A202" s="68"/>
      <c r="B202" s="68"/>
      <c r="C202" s="68"/>
      <c r="D202" s="68"/>
      <c r="E202" s="68"/>
      <c r="F202" s="68"/>
      <c r="G202" s="68"/>
      <c r="H202" s="68"/>
    </row>
    <row r="203" spans="1:8" s="84" customFormat="1">
      <c r="A203" s="68"/>
      <c r="B203" s="68"/>
      <c r="C203" s="68"/>
      <c r="D203" s="68"/>
      <c r="E203" s="68"/>
      <c r="F203" s="68"/>
      <c r="G203" s="68"/>
      <c r="H203" s="68"/>
    </row>
    <row r="204" spans="1:8" s="84" customFormat="1">
      <c r="A204" s="68"/>
      <c r="B204" s="68"/>
      <c r="C204" s="68"/>
      <c r="D204" s="68"/>
      <c r="E204" s="68"/>
      <c r="F204" s="68"/>
      <c r="G204" s="68"/>
      <c r="H204" s="68"/>
    </row>
    <row r="205" spans="1:8" s="84" customFormat="1">
      <c r="A205" s="68"/>
      <c r="B205" s="68"/>
      <c r="C205" s="68"/>
      <c r="D205" s="68"/>
      <c r="E205" s="68"/>
      <c r="F205" s="68"/>
      <c r="G205" s="68"/>
      <c r="H205" s="68"/>
    </row>
    <row r="206" spans="1:8" s="84" customFormat="1">
      <c r="A206" s="68"/>
      <c r="B206" s="68"/>
      <c r="C206" s="68"/>
      <c r="D206" s="68"/>
      <c r="E206" s="68"/>
      <c r="F206" s="68"/>
      <c r="G206" s="68"/>
      <c r="H206" s="68"/>
    </row>
    <row r="207" spans="1:8" s="84" customFormat="1">
      <c r="A207" s="68"/>
      <c r="B207" s="68"/>
      <c r="C207" s="68"/>
      <c r="D207" s="68"/>
      <c r="E207" s="68"/>
      <c r="F207" s="68"/>
      <c r="G207" s="68"/>
      <c r="H207" s="68"/>
    </row>
    <row r="208" spans="1:8" s="84" customFormat="1">
      <c r="A208" s="68"/>
      <c r="B208" s="68"/>
      <c r="C208" s="68"/>
      <c r="D208" s="68"/>
      <c r="E208" s="68"/>
      <c r="F208" s="68"/>
      <c r="G208" s="68"/>
      <c r="H208" s="68"/>
    </row>
    <row r="209" spans="1:8" s="84" customFormat="1">
      <c r="A209" s="68"/>
      <c r="B209" s="68"/>
      <c r="C209" s="68"/>
      <c r="D209" s="68"/>
      <c r="E209" s="68"/>
      <c r="F209" s="68"/>
      <c r="G209" s="68"/>
      <c r="H209" s="68"/>
    </row>
    <row r="210" spans="1:8" s="84" customFormat="1">
      <c r="A210" s="68"/>
      <c r="B210" s="68"/>
      <c r="C210" s="68"/>
      <c r="D210" s="68"/>
      <c r="E210" s="68"/>
      <c r="F210" s="68"/>
      <c r="G210" s="68"/>
      <c r="H210" s="68"/>
    </row>
    <row r="211" spans="1:8" s="84" customFormat="1">
      <c r="A211" s="68"/>
      <c r="B211" s="68"/>
      <c r="C211" s="68"/>
      <c r="D211" s="68"/>
      <c r="E211" s="68"/>
      <c r="F211" s="68"/>
      <c r="G211" s="68"/>
      <c r="H211" s="68"/>
    </row>
    <row r="212" spans="1:8" s="84" customFormat="1">
      <c r="A212" s="68"/>
      <c r="B212" s="68"/>
      <c r="C212" s="68"/>
      <c r="D212" s="68"/>
      <c r="E212" s="68"/>
      <c r="F212" s="68"/>
      <c r="G212" s="68"/>
      <c r="H212" s="68"/>
    </row>
    <row r="213" spans="1:8" s="84" customFormat="1">
      <c r="A213" s="68"/>
      <c r="B213" s="68"/>
      <c r="C213" s="68"/>
      <c r="D213" s="68"/>
      <c r="E213" s="68"/>
      <c r="F213" s="68"/>
      <c r="G213" s="68"/>
      <c r="H213" s="68"/>
    </row>
    <row r="214" spans="1:8" s="84" customFormat="1">
      <c r="A214" s="68"/>
      <c r="B214" s="68"/>
      <c r="C214" s="68"/>
      <c r="D214" s="68"/>
      <c r="E214" s="68"/>
      <c r="F214" s="68"/>
      <c r="G214" s="68"/>
      <c r="H214" s="68"/>
    </row>
    <row r="215" spans="1:8" s="84" customFormat="1">
      <c r="A215" s="68"/>
      <c r="B215" s="68"/>
      <c r="C215" s="68"/>
      <c r="D215" s="68"/>
      <c r="E215" s="68"/>
      <c r="F215" s="68"/>
      <c r="G215" s="68"/>
      <c r="H215" s="68"/>
    </row>
    <row r="216" spans="1:8" s="84" customFormat="1">
      <c r="A216" s="68"/>
      <c r="B216" s="68"/>
      <c r="C216" s="68"/>
      <c r="D216" s="68"/>
      <c r="E216" s="68"/>
      <c r="F216" s="68"/>
      <c r="G216" s="68"/>
      <c r="H216" s="68"/>
    </row>
    <row r="217" spans="1:8" s="84" customFormat="1">
      <c r="A217" s="68"/>
      <c r="B217" s="68"/>
      <c r="C217" s="68"/>
      <c r="D217" s="68"/>
      <c r="E217" s="68"/>
      <c r="F217" s="68"/>
      <c r="G217" s="68"/>
      <c r="H217" s="68"/>
    </row>
    <row r="218" spans="1:8" s="84" customFormat="1">
      <c r="A218" s="68"/>
      <c r="B218" s="68"/>
      <c r="C218" s="68"/>
      <c r="D218" s="68"/>
      <c r="E218" s="68"/>
      <c r="F218" s="68"/>
      <c r="G218" s="68"/>
      <c r="H218" s="68"/>
    </row>
    <row r="219" spans="1:8" s="84" customFormat="1">
      <c r="A219" s="68"/>
      <c r="B219" s="68"/>
      <c r="C219" s="68"/>
      <c r="D219" s="68"/>
      <c r="E219" s="68"/>
      <c r="F219" s="68"/>
      <c r="G219" s="68"/>
      <c r="H219" s="68"/>
    </row>
    <row r="220" spans="1:8" s="84" customFormat="1">
      <c r="A220" s="68"/>
      <c r="B220" s="68"/>
      <c r="C220" s="68"/>
      <c r="D220" s="68"/>
      <c r="E220" s="68"/>
      <c r="F220" s="68"/>
      <c r="G220" s="68"/>
      <c r="H220" s="68"/>
    </row>
    <row r="221" spans="1:8" s="84" customFormat="1">
      <c r="A221" s="68"/>
      <c r="B221" s="68"/>
      <c r="C221" s="68"/>
      <c r="D221" s="68"/>
      <c r="E221" s="68"/>
      <c r="F221" s="68"/>
      <c r="G221" s="68"/>
      <c r="H221" s="68"/>
    </row>
    <row r="222" spans="1:8" s="84" customFormat="1">
      <c r="A222" s="68"/>
      <c r="B222" s="68"/>
      <c r="C222" s="68"/>
      <c r="D222" s="68"/>
      <c r="E222" s="68"/>
      <c r="F222" s="68"/>
      <c r="G222" s="68"/>
      <c r="H222" s="68"/>
    </row>
    <row r="223" spans="1:8" s="84" customFormat="1">
      <c r="A223" s="68"/>
      <c r="B223" s="68"/>
      <c r="C223" s="68"/>
      <c r="D223" s="68"/>
      <c r="E223" s="68"/>
      <c r="F223" s="68"/>
      <c r="G223" s="68"/>
      <c r="H223" s="68"/>
    </row>
    <row r="224" spans="1:8" s="84" customFormat="1">
      <c r="A224" s="68"/>
      <c r="B224" s="68"/>
      <c r="C224" s="68"/>
      <c r="D224" s="68"/>
      <c r="E224" s="68"/>
      <c r="F224" s="68"/>
      <c r="G224" s="68"/>
      <c r="H224" s="68"/>
    </row>
    <row r="225" spans="1:8" s="84" customFormat="1">
      <c r="A225" s="68"/>
      <c r="B225" s="68"/>
      <c r="C225" s="68"/>
      <c r="D225" s="68"/>
      <c r="E225" s="68"/>
      <c r="F225" s="68"/>
      <c r="G225" s="68"/>
      <c r="H225" s="68"/>
    </row>
    <row r="226" spans="1:8" s="84" customFormat="1">
      <c r="A226" s="68"/>
      <c r="B226" s="68"/>
      <c r="C226" s="68"/>
      <c r="D226" s="68"/>
      <c r="E226" s="68"/>
      <c r="F226" s="68"/>
      <c r="G226" s="68"/>
      <c r="H226" s="68"/>
    </row>
    <row r="227" spans="1:8" s="84" customFormat="1">
      <c r="A227" s="68"/>
      <c r="B227" s="68"/>
      <c r="C227" s="68"/>
      <c r="D227" s="68"/>
      <c r="E227" s="68"/>
      <c r="F227" s="68"/>
      <c r="G227" s="68"/>
      <c r="H227" s="68"/>
    </row>
    <row r="228" spans="1:8" s="84" customFormat="1">
      <c r="A228" s="68"/>
      <c r="B228" s="68"/>
      <c r="C228" s="68"/>
      <c r="D228" s="68"/>
      <c r="E228" s="68"/>
      <c r="F228" s="68"/>
      <c r="G228" s="68"/>
      <c r="H228" s="68"/>
    </row>
    <row r="229" spans="1:8" s="84" customFormat="1">
      <c r="A229" s="68"/>
      <c r="B229" s="68"/>
      <c r="C229" s="68"/>
      <c r="D229" s="68"/>
      <c r="E229" s="68"/>
      <c r="F229" s="68"/>
      <c r="G229" s="68"/>
      <c r="H229" s="68"/>
    </row>
    <row r="230" spans="1:8" s="84" customFormat="1">
      <c r="A230" s="68"/>
      <c r="B230" s="68"/>
      <c r="C230" s="68"/>
      <c r="D230" s="68"/>
      <c r="E230" s="68"/>
      <c r="F230" s="68"/>
      <c r="G230" s="68"/>
      <c r="H230" s="68"/>
    </row>
    <row r="231" spans="1:8" s="84" customFormat="1">
      <c r="A231" s="68"/>
      <c r="B231" s="68"/>
      <c r="C231" s="68"/>
      <c r="D231" s="68"/>
      <c r="E231" s="68"/>
      <c r="F231" s="68"/>
      <c r="G231" s="68"/>
      <c r="H231" s="68"/>
    </row>
    <row r="232" spans="1:8" s="84" customFormat="1">
      <c r="A232" s="68"/>
      <c r="B232" s="68"/>
      <c r="C232" s="68"/>
      <c r="D232" s="68"/>
      <c r="E232" s="68"/>
      <c r="F232" s="68"/>
      <c r="G232" s="68"/>
      <c r="H232" s="68"/>
    </row>
    <row r="233" spans="1:8" s="84" customFormat="1">
      <c r="A233" s="68"/>
      <c r="B233" s="68"/>
      <c r="C233" s="68"/>
      <c r="D233" s="68"/>
      <c r="E233" s="68"/>
      <c r="F233" s="68"/>
      <c r="G233" s="68"/>
      <c r="H233" s="68"/>
    </row>
    <row r="234" spans="1:8" s="84" customFormat="1">
      <c r="A234" s="68"/>
      <c r="B234" s="68"/>
      <c r="C234" s="68"/>
      <c r="D234" s="68"/>
      <c r="E234" s="68"/>
      <c r="F234" s="68"/>
      <c r="G234" s="68"/>
      <c r="H234" s="68"/>
    </row>
    <row r="235" spans="1:8" s="84" customFormat="1">
      <c r="A235" s="68"/>
      <c r="B235" s="68"/>
      <c r="C235" s="68"/>
      <c r="D235" s="68"/>
      <c r="E235" s="68"/>
      <c r="F235" s="68"/>
      <c r="G235" s="68"/>
      <c r="H235" s="68"/>
    </row>
    <row r="236" spans="1:8" s="84" customFormat="1">
      <c r="A236" s="68"/>
      <c r="B236" s="68"/>
      <c r="C236" s="68"/>
      <c r="D236" s="68"/>
      <c r="E236" s="68"/>
      <c r="F236" s="68"/>
      <c r="G236" s="68"/>
      <c r="H236" s="68"/>
    </row>
    <row r="237" spans="1:8" s="84" customFormat="1">
      <c r="A237" s="68"/>
      <c r="B237" s="68"/>
      <c r="C237" s="68"/>
      <c r="D237" s="68"/>
      <c r="E237" s="68"/>
      <c r="F237" s="68"/>
      <c r="G237" s="68"/>
      <c r="H237" s="68"/>
    </row>
    <row r="238" spans="1:8" s="84" customFormat="1">
      <c r="A238" s="68"/>
      <c r="B238" s="68"/>
      <c r="C238" s="68"/>
      <c r="D238" s="68"/>
      <c r="E238" s="68"/>
      <c r="F238" s="68"/>
      <c r="G238" s="68"/>
      <c r="H238" s="68"/>
    </row>
    <row r="239" spans="1:8" s="84" customFormat="1">
      <c r="A239" s="68"/>
      <c r="B239" s="68"/>
      <c r="C239" s="68"/>
      <c r="D239" s="68"/>
      <c r="E239" s="68"/>
      <c r="F239" s="68"/>
      <c r="G239" s="68"/>
      <c r="H239" s="68"/>
    </row>
    <row r="240" spans="1:8" s="84" customFormat="1">
      <c r="A240" s="68"/>
      <c r="B240" s="68"/>
      <c r="C240" s="68"/>
      <c r="D240" s="68"/>
      <c r="E240" s="68"/>
      <c r="F240" s="68"/>
      <c r="G240" s="68"/>
      <c r="H240" s="68"/>
    </row>
    <row r="241" spans="1:8" s="84" customFormat="1">
      <c r="A241" s="68"/>
      <c r="B241" s="68"/>
      <c r="C241" s="68"/>
      <c r="D241" s="68"/>
      <c r="E241" s="68"/>
      <c r="F241" s="68"/>
      <c r="G241" s="68"/>
      <c r="H241" s="68"/>
    </row>
    <row r="242" spans="1:8" s="84" customFormat="1">
      <c r="A242" s="68"/>
      <c r="B242" s="68"/>
      <c r="C242" s="68"/>
      <c r="D242" s="68"/>
      <c r="E242" s="68"/>
      <c r="F242" s="68"/>
      <c r="G242" s="68"/>
      <c r="H242" s="68"/>
    </row>
    <row r="243" spans="1:8" s="84" customFormat="1">
      <c r="A243" s="68"/>
      <c r="B243" s="68"/>
      <c r="C243" s="68"/>
      <c r="D243" s="68"/>
      <c r="E243" s="68"/>
      <c r="F243" s="68"/>
      <c r="G243" s="68"/>
      <c r="H243" s="68"/>
    </row>
    <row r="244" spans="1:8" s="84" customFormat="1">
      <c r="A244" s="68"/>
      <c r="B244" s="68"/>
      <c r="C244" s="68"/>
      <c r="D244" s="68"/>
      <c r="E244" s="68"/>
      <c r="F244" s="68"/>
      <c r="G244" s="68"/>
      <c r="H244" s="68"/>
    </row>
    <row r="245" spans="1:8" s="84" customFormat="1">
      <c r="A245" s="68"/>
      <c r="B245" s="68"/>
      <c r="C245" s="68"/>
      <c r="D245" s="68"/>
      <c r="E245" s="68"/>
      <c r="F245" s="68"/>
      <c r="G245" s="68"/>
      <c r="H245" s="68"/>
    </row>
    <row r="246" spans="1:8" s="84" customFormat="1">
      <c r="A246" s="68"/>
      <c r="B246" s="68"/>
      <c r="C246" s="68"/>
      <c r="D246" s="68"/>
      <c r="E246" s="68"/>
      <c r="F246" s="68"/>
      <c r="G246" s="68"/>
      <c r="H246" s="68"/>
    </row>
    <row r="247" spans="1:8" s="84" customFormat="1">
      <c r="A247" s="68"/>
      <c r="B247" s="68"/>
      <c r="C247" s="68"/>
      <c r="D247" s="68"/>
      <c r="E247" s="68"/>
      <c r="F247" s="68"/>
      <c r="G247" s="68"/>
      <c r="H247" s="68"/>
    </row>
    <row r="248" spans="1:8" s="84" customFormat="1">
      <c r="A248" s="68"/>
      <c r="B248" s="68"/>
      <c r="C248" s="68"/>
      <c r="D248" s="68"/>
      <c r="E248" s="68"/>
      <c r="F248" s="68"/>
      <c r="G248" s="68"/>
      <c r="H248" s="68"/>
    </row>
    <row r="249" spans="1:8" s="84" customFormat="1">
      <c r="A249" s="68"/>
      <c r="B249" s="68"/>
      <c r="C249" s="68"/>
      <c r="D249" s="68"/>
      <c r="E249" s="68"/>
      <c r="F249" s="68"/>
      <c r="G249" s="68"/>
      <c r="H249" s="68"/>
    </row>
    <row r="250" spans="1:8" s="84" customFormat="1">
      <c r="A250" s="68"/>
      <c r="B250" s="68"/>
      <c r="C250" s="68"/>
      <c r="D250" s="68"/>
      <c r="E250" s="68"/>
      <c r="F250" s="68"/>
      <c r="G250" s="68"/>
      <c r="H250" s="68"/>
    </row>
    <row r="251" spans="1:8" s="84" customFormat="1">
      <c r="A251" s="68"/>
      <c r="B251" s="68"/>
      <c r="C251" s="68"/>
      <c r="D251" s="68"/>
      <c r="E251" s="68"/>
      <c r="F251" s="68"/>
      <c r="G251" s="68"/>
      <c r="H251" s="68"/>
    </row>
    <row r="252" spans="1:8" s="84" customFormat="1">
      <c r="A252" s="68"/>
      <c r="B252" s="68"/>
      <c r="C252" s="68"/>
      <c r="D252" s="68"/>
      <c r="E252" s="68"/>
      <c r="F252" s="68"/>
      <c r="G252" s="68"/>
      <c r="H252" s="68"/>
    </row>
    <row r="253" spans="1:8" s="84" customFormat="1">
      <c r="A253" s="68"/>
      <c r="B253" s="68"/>
      <c r="C253" s="68"/>
      <c r="D253" s="68"/>
      <c r="E253" s="68"/>
      <c r="F253" s="68"/>
      <c r="G253" s="68"/>
      <c r="H253" s="68"/>
    </row>
    <row r="254" spans="1:8" s="84" customFormat="1">
      <c r="A254" s="68"/>
      <c r="B254" s="68"/>
      <c r="C254" s="68"/>
      <c r="D254" s="68"/>
      <c r="E254" s="68"/>
      <c r="F254" s="68"/>
      <c r="G254" s="68"/>
      <c r="H254" s="68"/>
    </row>
    <row r="255" spans="1:8" s="84" customFormat="1">
      <c r="A255" s="68"/>
      <c r="B255" s="68"/>
      <c r="C255" s="68"/>
      <c r="D255" s="68"/>
      <c r="E255" s="68"/>
      <c r="F255" s="68"/>
      <c r="G255" s="68"/>
      <c r="H255" s="68"/>
    </row>
    <row r="256" spans="1:8" s="84" customFormat="1">
      <c r="A256" s="68"/>
      <c r="B256" s="68"/>
      <c r="C256" s="68"/>
      <c r="D256" s="68"/>
      <c r="E256" s="68"/>
      <c r="F256" s="68"/>
      <c r="G256" s="68"/>
      <c r="H256" s="68"/>
    </row>
    <row r="257" spans="1:8" s="84" customFormat="1">
      <c r="A257" s="68"/>
      <c r="B257" s="68"/>
      <c r="C257" s="68"/>
      <c r="D257" s="68"/>
      <c r="E257" s="68"/>
      <c r="F257" s="68"/>
      <c r="G257" s="68"/>
      <c r="H257" s="68"/>
    </row>
    <row r="258" spans="1:8" s="84" customFormat="1">
      <c r="A258" s="68"/>
      <c r="B258" s="68"/>
      <c r="C258" s="68"/>
      <c r="D258" s="68"/>
      <c r="E258" s="68"/>
      <c r="F258" s="68"/>
      <c r="G258" s="68"/>
      <c r="H258" s="68"/>
    </row>
    <row r="259" spans="1:8" s="84" customFormat="1">
      <c r="A259" s="68"/>
      <c r="B259" s="68"/>
      <c r="C259" s="68"/>
      <c r="D259" s="68"/>
      <c r="E259" s="68"/>
      <c r="F259" s="68"/>
      <c r="G259" s="68"/>
      <c r="H259" s="68"/>
    </row>
    <row r="260" spans="1:8" s="84" customFormat="1">
      <c r="A260" s="68"/>
      <c r="B260" s="68"/>
      <c r="C260" s="68"/>
      <c r="D260" s="68"/>
      <c r="E260" s="68"/>
      <c r="F260" s="68"/>
      <c r="G260" s="68"/>
      <c r="H260" s="68"/>
    </row>
    <row r="261" spans="1:8" s="84" customFormat="1">
      <c r="A261" s="68"/>
      <c r="B261" s="68"/>
      <c r="C261" s="68"/>
      <c r="D261" s="68"/>
      <c r="E261" s="68"/>
      <c r="F261" s="68"/>
      <c r="G261" s="68"/>
      <c r="H261" s="68"/>
    </row>
    <row r="262" spans="1:8" s="84" customFormat="1">
      <c r="A262" s="68"/>
      <c r="B262" s="68"/>
      <c r="C262" s="68"/>
      <c r="D262" s="68"/>
      <c r="E262" s="68"/>
      <c r="F262" s="68"/>
      <c r="G262" s="68"/>
      <c r="H262" s="68"/>
    </row>
    <row r="263" spans="1:8" s="84" customFormat="1">
      <c r="A263" s="68"/>
      <c r="B263" s="68"/>
      <c r="C263" s="68"/>
      <c r="D263" s="68"/>
      <c r="E263" s="68"/>
      <c r="F263" s="68"/>
      <c r="G263" s="68"/>
      <c r="H263" s="68"/>
    </row>
    <row r="264" spans="1:8" s="84" customFormat="1">
      <c r="A264" s="68"/>
      <c r="B264" s="68"/>
      <c r="C264" s="68"/>
      <c r="D264" s="68"/>
      <c r="E264" s="68"/>
      <c r="F264" s="68"/>
      <c r="G264" s="68"/>
      <c r="H264" s="68"/>
    </row>
    <row r="265" spans="1:8" s="84" customFormat="1">
      <c r="A265" s="68"/>
      <c r="B265" s="68"/>
      <c r="C265" s="68"/>
      <c r="D265" s="68"/>
      <c r="E265" s="68"/>
      <c r="F265" s="68"/>
      <c r="G265" s="68"/>
      <c r="H265" s="68"/>
    </row>
    <row r="266" spans="1:8" s="84" customFormat="1">
      <c r="A266" s="68"/>
      <c r="B266" s="68"/>
      <c r="C266" s="68"/>
      <c r="D266" s="68"/>
      <c r="E266" s="68"/>
      <c r="F266" s="68"/>
      <c r="G266" s="68"/>
      <c r="H266" s="68"/>
    </row>
    <row r="267" spans="1:8" s="84" customFormat="1">
      <c r="A267" s="68"/>
      <c r="B267" s="68"/>
      <c r="C267" s="68"/>
      <c r="D267" s="68"/>
      <c r="E267" s="68"/>
      <c r="F267" s="68"/>
      <c r="G267" s="68"/>
      <c r="H267" s="68"/>
    </row>
    <row r="268" spans="1:8" s="84" customFormat="1">
      <c r="A268" s="68"/>
      <c r="B268" s="68"/>
      <c r="C268" s="68"/>
      <c r="D268" s="68"/>
      <c r="E268" s="68"/>
      <c r="F268" s="68"/>
      <c r="G268" s="68"/>
      <c r="H268" s="68"/>
    </row>
    <row r="269" spans="1:8" s="84" customFormat="1">
      <c r="A269" s="68"/>
      <c r="B269" s="68"/>
      <c r="C269" s="68"/>
      <c r="D269" s="68"/>
      <c r="E269" s="68"/>
      <c r="F269" s="68"/>
      <c r="G269" s="68"/>
      <c r="H269" s="68"/>
    </row>
    <row r="270" spans="1:8" s="84" customFormat="1">
      <c r="A270" s="68"/>
      <c r="B270" s="68"/>
      <c r="C270" s="68"/>
      <c r="D270" s="68"/>
      <c r="E270" s="68"/>
      <c r="F270" s="68"/>
      <c r="G270" s="68"/>
      <c r="H270" s="68"/>
    </row>
    <row r="271" spans="1:8" s="84" customFormat="1">
      <c r="A271" s="68"/>
      <c r="B271" s="68"/>
      <c r="C271" s="68"/>
      <c r="D271" s="68"/>
      <c r="E271" s="68"/>
      <c r="F271" s="68"/>
      <c r="G271" s="68"/>
      <c r="H271" s="68"/>
    </row>
    <row r="272" spans="1:8" s="84" customFormat="1">
      <c r="A272" s="68"/>
      <c r="B272" s="68"/>
      <c r="C272" s="68"/>
      <c r="D272" s="68"/>
      <c r="E272" s="68"/>
      <c r="F272" s="68"/>
      <c r="G272" s="68"/>
      <c r="H272" s="68"/>
    </row>
    <row r="273" spans="1:8" s="84" customFormat="1">
      <c r="A273" s="68"/>
      <c r="B273" s="68"/>
      <c r="C273" s="68"/>
      <c r="D273" s="68"/>
      <c r="E273" s="68"/>
      <c r="F273" s="68"/>
      <c r="G273" s="68"/>
      <c r="H273" s="68"/>
    </row>
    <row r="274" spans="1:8" s="84" customFormat="1">
      <c r="A274" s="68"/>
      <c r="B274" s="68"/>
      <c r="C274" s="68"/>
      <c r="D274" s="68"/>
      <c r="E274" s="68"/>
      <c r="F274" s="68"/>
      <c r="G274" s="68"/>
      <c r="H274" s="68"/>
    </row>
    <row r="275" spans="1:8" s="84" customFormat="1">
      <c r="A275" s="68"/>
      <c r="B275" s="68"/>
      <c r="C275" s="68"/>
      <c r="D275" s="68"/>
      <c r="E275" s="68"/>
      <c r="F275" s="68"/>
      <c r="G275" s="68"/>
      <c r="H275" s="68"/>
    </row>
    <row r="276" spans="1:8" s="84" customFormat="1">
      <c r="A276" s="68"/>
      <c r="B276" s="68"/>
      <c r="C276" s="68"/>
      <c r="D276" s="68"/>
      <c r="E276" s="68"/>
      <c r="F276" s="68"/>
      <c r="G276" s="68"/>
      <c r="H276" s="68"/>
    </row>
    <row r="277" spans="1:8" s="84" customFormat="1">
      <c r="A277" s="68"/>
      <c r="B277" s="68"/>
      <c r="C277" s="68"/>
      <c r="D277" s="68"/>
      <c r="E277" s="68"/>
      <c r="F277" s="68"/>
      <c r="G277" s="68"/>
      <c r="H277" s="68"/>
    </row>
    <row r="278" spans="1:8" s="84" customFormat="1">
      <c r="A278" s="68"/>
      <c r="B278" s="68"/>
      <c r="C278" s="68"/>
      <c r="D278" s="68"/>
      <c r="E278" s="68"/>
      <c r="F278" s="68"/>
      <c r="G278" s="68"/>
      <c r="H278" s="68"/>
    </row>
    <row r="279" spans="1:8" s="84" customFormat="1">
      <c r="A279" s="68"/>
      <c r="B279" s="68"/>
      <c r="C279" s="68"/>
      <c r="D279" s="68"/>
      <c r="E279" s="68"/>
      <c r="F279" s="68"/>
      <c r="G279" s="68"/>
      <c r="H279" s="68"/>
    </row>
    <row r="280" spans="1:8" s="84" customFormat="1">
      <c r="A280" s="68"/>
      <c r="B280" s="68"/>
      <c r="C280" s="68"/>
      <c r="D280" s="68"/>
      <c r="E280" s="68"/>
      <c r="F280" s="68"/>
      <c r="G280" s="68"/>
      <c r="H280" s="68"/>
    </row>
    <row r="281" spans="1:8" s="84" customFormat="1">
      <c r="A281" s="68"/>
      <c r="B281" s="68"/>
      <c r="C281" s="68"/>
      <c r="D281" s="68"/>
      <c r="E281" s="68"/>
      <c r="F281" s="68"/>
      <c r="G281" s="68"/>
      <c r="H281" s="68"/>
    </row>
    <row r="282" spans="1:8" s="84" customFormat="1">
      <c r="A282" s="68"/>
      <c r="B282" s="68"/>
      <c r="C282" s="68"/>
      <c r="D282" s="68"/>
      <c r="E282" s="68"/>
      <c r="F282" s="68"/>
      <c r="G282" s="68"/>
      <c r="H282" s="68"/>
    </row>
    <row r="283" spans="1:8" s="84" customFormat="1">
      <c r="A283" s="68"/>
      <c r="B283" s="68"/>
      <c r="C283" s="68"/>
      <c r="D283" s="68"/>
      <c r="E283" s="68"/>
      <c r="F283" s="68"/>
      <c r="G283" s="68"/>
      <c r="H283" s="68"/>
    </row>
    <row r="284" spans="1:8" s="84" customFormat="1">
      <c r="A284" s="68"/>
      <c r="B284" s="68"/>
      <c r="C284" s="68"/>
      <c r="D284" s="68"/>
      <c r="E284" s="68"/>
      <c r="F284" s="68"/>
      <c r="G284" s="68"/>
      <c r="H284" s="68"/>
    </row>
    <row r="285" spans="1:8" s="84" customFormat="1">
      <c r="A285" s="68"/>
      <c r="B285" s="68"/>
      <c r="C285" s="68"/>
      <c r="D285" s="68"/>
      <c r="E285" s="68"/>
      <c r="F285" s="68"/>
      <c r="G285" s="68"/>
      <c r="H285" s="68"/>
    </row>
    <row r="286" spans="1:8" s="84" customFormat="1">
      <c r="A286" s="68"/>
      <c r="B286" s="68"/>
      <c r="C286" s="68"/>
      <c r="D286" s="68"/>
      <c r="E286" s="68"/>
      <c r="F286" s="68"/>
      <c r="G286" s="68"/>
      <c r="H286" s="68"/>
    </row>
    <row r="287" spans="1:8" s="84" customFormat="1">
      <c r="A287" s="68"/>
      <c r="B287" s="68"/>
      <c r="C287" s="68"/>
      <c r="D287" s="68"/>
      <c r="E287" s="68"/>
      <c r="F287" s="68"/>
      <c r="G287" s="68"/>
      <c r="H287" s="68"/>
    </row>
    <row r="288" spans="1:8" s="84" customFormat="1">
      <c r="A288" s="68"/>
      <c r="B288" s="68"/>
      <c r="C288" s="68"/>
      <c r="D288" s="68"/>
      <c r="E288" s="68"/>
      <c r="F288" s="68"/>
      <c r="G288" s="68"/>
      <c r="H288" s="68"/>
    </row>
    <row r="289" spans="1:8" s="84" customFormat="1">
      <c r="A289" s="68"/>
      <c r="B289" s="68"/>
      <c r="C289" s="68"/>
      <c r="D289" s="68"/>
      <c r="E289" s="68"/>
      <c r="F289" s="68"/>
      <c r="G289" s="68"/>
      <c r="H289" s="68"/>
    </row>
    <row r="290" spans="1:8" s="84" customFormat="1">
      <c r="A290" s="68"/>
      <c r="B290" s="68"/>
      <c r="C290" s="68"/>
      <c r="D290" s="68"/>
      <c r="E290" s="68"/>
      <c r="F290" s="68"/>
      <c r="G290" s="68"/>
      <c r="H290" s="68"/>
    </row>
    <row r="291" spans="1:8" s="84" customFormat="1">
      <c r="A291" s="68"/>
      <c r="B291" s="68"/>
      <c r="C291" s="68"/>
      <c r="D291" s="68"/>
      <c r="E291" s="68"/>
      <c r="F291" s="68"/>
      <c r="G291" s="68"/>
      <c r="H291" s="68"/>
    </row>
    <row r="292" spans="1:8" s="84" customFormat="1">
      <c r="A292" s="68"/>
      <c r="B292" s="68"/>
      <c r="C292" s="68"/>
      <c r="D292" s="68"/>
      <c r="E292" s="68"/>
      <c r="F292" s="68"/>
      <c r="G292" s="68"/>
      <c r="H292" s="68"/>
    </row>
    <row r="293" spans="1:8" s="84" customFormat="1">
      <c r="A293" s="68"/>
      <c r="B293" s="68"/>
      <c r="C293" s="68"/>
      <c r="D293" s="68"/>
      <c r="E293" s="68"/>
      <c r="F293" s="68"/>
      <c r="G293" s="68"/>
      <c r="H293" s="68"/>
    </row>
    <row r="294" spans="1:8" s="84" customFormat="1">
      <c r="A294" s="68"/>
      <c r="B294" s="68"/>
      <c r="C294" s="68"/>
      <c r="D294" s="68"/>
      <c r="E294" s="68"/>
      <c r="F294" s="68"/>
      <c r="G294" s="68"/>
      <c r="H294" s="68"/>
    </row>
    <row r="295" spans="1:8" s="84" customFormat="1">
      <c r="A295" s="68"/>
      <c r="B295" s="68"/>
      <c r="C295" s="68"/>
      <c r="D295" s="68"/>
      <c r="E295" s="68"/>
      <c r="F295" s="68"/>
      <c r="G295" s="68"/>
      <c r="H295" s="68"/>
    </row>
    <row r="296" spans="1:8" s="84" customFormat="1">
      <c r="A296" s="68"/>
      <c r="B296" s="68"/>
      <c r="C296" s="68"/>
      <c r="D296" s="68"/>
      <c r="E296" s="68"/>
      <c r="F296" s="68"/>
      <c r="G296" s="68"/>
      <c r="H296" s="68"/>
    </row>
    <row r="297" spans="1:8" s="84" customFormat="1">
      <c r="A297" s="68"/>
      <c r="B297" s="68"/>
      <c r="C297" s="68"/>
      <c r="D297" s="68"/>
      <c r="E297" s="68"/>
      <c r="F297" s="68"/>
      <c r="G297" s="68"/>
      <c r="H297" s="68"/>
    </row>
    <row r="298" spans="1:8" s="84" customFormat="1">
      <c r="A298" s="68"/>
      <c r="B298" s="68"/>
      <c r="C298" s="68"/>
      <c r="D298" s="68"/>
      <c r="E298" s="68"/>
      <c r="F298" s="68"/>
      <c r="G298" s="68"/>
      <c r="H298" s="68"/>
    </row>
    <row r="299" spans="1:8" s="84" customFormat="1">
      <c r="A299" s="68"/>
      <c r="B299" s="68"/>
      <c r="C299" s="68"/>
      <c r="D299" s="68"/>
      <c r="E299" s="68"/>
      <c r="F299" s="68"/>
      <c r="G299" s="68"/>
      <c r="H299" s="68"/>
    </row>
    <row r="300" spans="1:8" s="84" customFormat="1">
      <c r="A300" s="68"/>
      <c r="B300" s="68"/>
      <c r="C300" s="68"/>
      <c r="D300" s="68"/>
      <c r="E300" s="68"/>
      <c r="F300" s="68"/>
      <c r="G300" s="68"/>
      <c r="H300" s="68"/>
    </row>
    <row r="301" spans="1:8" s="84" customFormat="1">
      <c r="A301" s="68"/>
      <c r="B301" s="68"/>
      <c r="C301" s="68"/>
      <c r="D301" s="68"/>
      <c r="E301" s="68"/>
      <c r="F301" s="68"/>
      <c r="G301" s="68"/>
      <c r="H301" s="68"/>
    </row>
    <row r="302" spans="1:8" s="84" customFormat="1">
      <c r="A302" s="68"/>
      <c r="B302" s="68"/>
      <c r="C302" s="68"/>
      <c r="D302" s="68"/>
      <c r="E302" s="68"/>
      <c r="F302" s="68"/>
      <c r="G302" s="68"/>
      <c r="H302" s="68"/>
    </row>
    <row r="303" spans="1:8" s="84" customFormat="1">
      <c r="A303" s="68"/>
      <c r="B303" s="68"/>
      <c r="C303" s="68"/>
      <c r="D303" s="68"/>
      <c r="E303" s="68"/>
      <c r="F303" s="68"/>
      <c r="G303" s="68"/>
      <c r="H303" s="68"/>
    </row>
    <row r="304" spans="1:8" s="84" customFormat="1">
      <c r="A304" s="68"/>
      <c r="B304" s="68"/>
      <c r="C304" s="68"/>
      <c r="D304" s="68"/>
      <c r="E304" s="68"/>
      <c r="F304" s="68"/>
      <c r="G304" s="68"/>
      <c r="H304" s="68"/>
    </row>
    <row r="305" spans="1:8" s="84" customFormat="1">
      <c r="A305" s="68"/>
      <c r="B305" s="68"/>
      <c r="C305" s="68"/>
      <c r="D305" s="68"/>
      <c r="E305" s="68"/>
      <c r="F305" s="68"/>
      <c r="G305" s="68"/>
      <c r="H305" s="68"/>
    </row>
    <row r="306" spans="1:8" s="84" customFormat="1">
      <c r="A306" s="68"/>
      <c r="B306" s="68"/>
      <c r="C306" s="68"/>
      <c r="D306" s="68"/>
      <c r="E306" s="68"/>
      <c r="F306" s="68"/>
      <c r="G306" s="68"/>
      <c r="H306" s="68"/>
    </row>
    <row r="307" spans="1:8" s="84" customFormat="1">
      <c r="A307" s="68"/>
      <c r="B307" s="68"/>
      <c r="C307" s="68"/>
      <c r="D307" s="68"/>
      <c r="E307" s="68"/>
      <c r="F307" s="68"/>
      <c r="G307" s="68"/>
      <c r="H307" s="68"/>
    </row>
    <row r="308" spans="1:8" s="84" customFormat="1">
      <c r="A308" s="68"/>
      <c r="B308" s="68"/>
      <c r="C308" s="68"/>
      <c r="D308" s="68"/>
      <c r="E308" s="68"/>
      <c r="F308" s="68"/>
      <c r="G308" s="68"/>
      <c r="H308" s="68"/>
    </row>
    <row r="309" spans="1:8" s="84" customFormat="1">
      <c r="A309" s="68"/>
      <c r="B309" s="68"/>
      <c r="C309" s="68"/>
      <c r="D309" s="68"/>
      <c r="E309" s="68"/>
      <c r="F309" s="68"/>
      <c r="G309" s="68"/>
      <c r="H309" s="68"/>
    </row>
    <row r="310" spans="1:8" s="84" customFormat="1">
      <c r="A310" s="68"/>
      <c r="B310" s="68"/>
      <c r="C310" s="68"/>
      <c r="D310" s="68"/>
      <c r="E310" s="68"/>
      <c r="F310" s="68"/>
      <c r="G310" s="68"/>
      <c r="H310" s="68"/>
    </row>
    <row r="311" spans="1:8" s="84" customFormat="1">
      <c r="A311" s="68"/>
      <c r="B311" s="68"/>
      <c r="C311" s="68"/>
      <c r="D311" s="68"/>
      <c r="E311" s="68"/>
      <c r="F311" s="68"/>
      <c r="G311" s="68"/>
      <c r="H311" s="68"/>
    </row>
    <row r="312" spans="1:8" s="84" customFormat="1">
      <c r="A312" s="68"/>
      <c r="B312" s="68"/>
      <c r="C312" s="68"/>
      <c r="D312" s="68"/>
      <c r="E312" s="68"/>
      <c r="F312" s="68"/>
      <c r="G312" s="68"/>
      <c r="H312" s="68"/>
    </row>
    <row r="313" spans="1:8" s="84" customFormat="1">
      <c r="A313" s="68"/>
      <c r="B313" s="68"/>
      <c r="C313" s="68"/>
      <c r="D313" s="68"/>
      <c r="E313" s="68"/>
      <c r="F313" s="68"/>
      <c r="G313" s="68"/>
      <c r="H313" s="68"/>
    </row>
    <row r="314" spans="1:8" s="84" customFormat="1">
      <c r="A314" s="68"/>
      <c r="B314" s="68"/>
      <c r="C314" s="68"/>
      <c r="D314" s="68"/>
      <c r="E314" s="68"/>
      <c r="F314" s="68"/>
      <c r="G314" s="68"/>
      <c r="H314" s="68"/>
    </row>
    <row r="315" spans="1:8" s="84" customFormat="1">
      <c r="A315" s="68"/>
      <c r="B315" s="68"/>
      <c r="C315" s="68"/>
      <c r="D315" s="68"/>
      <c r="E315" s="68"/>
      <c r="F315" s="68"/>
      <c r="G315" s="68"/>
      <c r="H315" s="68"/>
    </row>
    <row r="316" spans="1:8" s="84" customFormat="1">
      <c r="A316" s="68"/>
      <c r="B316" s="68"/>
      <c r="C316" s="68"/>
      <c r="D316" s="68"/>
      <c r="E316" s="68"/>
      <c r="F316" s="68"/>
      <c r="G316" s="68"/>
      <c r="H316" s="68"/>
    </row>
    <row r="317" spans="1:8" s="84" customFormat="1">
      <c r="A317" s="68"/>
      <c r="B317" s="68"/>
      <c r="C317" s="68"/>
      <c r="D317" s="68"/>
      <c r="E317" s="68"/>
      <c r="F317" s="68"/>
      <c r="G317" s="68"/>
      <c r="H317" s="68"/>
    </row>
    <row r="318" spans="1:8" s="84" customFormat="1">
      <c r="A318" s="68"/>
      <c r="B318" s="68"/>
      <c r="C318" s="68"/>
      <c r="D318" s="68"/>
      <c r="E318" s="68"/>
      <c r="F318" s="68"/>
      <c r="G318" s="68"/>
      <c r="H318" s="68"/>
    </row>
    <row r="319" spans="1:8" s="84" customFormat="1">
      <c r="A319" s="68"/>
      <c r="B319" s="68"/>
      <c r="C319" s="68"/>
      <c r="D319" s="68"/>
      <c r="E319" s="68"/>
      <c r="F319" s="68"/>
      <c r="G319" s="68"/>
      <c r="H319" s="68"/>
    </row>
    <row r="320" spans="1:8" s="84" customFormat="1">
      <c r="A320" s="68"/>
      <c r="B320" s="68"/>
      <c r="C320" s="68"/>
      <c r="D320" s="68"/>
      <c r="E320" s="68"/>
      <c r="F320" s="68"/>
      <c r="G320" s="68"/>
      <c r="H320" s="68"/>
    </row>
    <row r="321" spans="1:8" s="84" customFormat="1">
      <c r="A321" s="68"/>
      <c r="B321" s="68"/>
      <c r="C321" s="68"/>
      <c r="D321" s="68"/>
      <c r="E321" s="68"/>
      <c r="F321" s="68"/>
      <c r="G321" s="68"/>
      <c r="H321" s="68"/>
    </row>
    <row r="322" spans="1:8" s="84" customFormat="1">
      <c r="A322" s="68"/>
      <c r="B322" s="68"/>
      <c r="C322" s="68"/>
      <c r="D322" s="68"/>
      <c r="E322" s="68"/>
      <c r="F322" s="68"/>
      <c r="G322" s="68"/>
      <c r="H322" s="68"/>
    </row>
    <row r="323" spans="1:8" s="84" customFormat="1">
      <c r="A323" s="68"/>
      <c r="B323" s="68"/>
      <c r="C323" s="68"/>
      <c r="D323" s="68"/>
      <c r="E323" s="68"/>
      <c r="F323" s="68"/>
      <c r="G323" s="68"/>
      <c r="H323" s="68"/>
    </row>
    <row r="324" spans="1:8" s="84" customFormat="1">
      <c r="A324" s="68"/>
      <c r="B324" s="68"/>
      <c r="C324" s="68"/>
      <c r="D324" s="68"/>
      <c r="E324" s="68"/>
      <c r="F324" s="68"/>
      <c r="G324" s="68"/>
      <c r="H324" s="68"/>
    </row>
    <row r="325" spans="1:8" s="84" customFormat="1">
      <c r="A325" s="68"/>
      <c r="B325" s="68"/>
      <c r="C325" s="68"/>
      <c r="D325" s="68"/>
      <c r="E325" s="68"/>
      <c r="F325" s="68"/>
      <c r="G325" s="68"/>
      <c r="H325" s="68"/>
    </row>
    <row r="326" spans="1:8" s="84" customFormat="1">
      <c r="A326" s="68"/>
      <c r="B326" s="68"/>
      <c r="C326" s="68"/>
      <c r="D326" s="68"/>
      <c r="E326" s="68"/>
      <c r="F326" s="68"/>
      <c r="G326" s="68"/>
      <c r="H326" s="68"/>
    </row>
    <row r="327" spans="1:8" s="84" customFormat="1">
      <c r="A327" s="68"/>
      <c r="B327" s="68"/>
      <c r="C327" s="68"/>
      <c r="D327" s="68"/>
      <c r="E327" s="68"/>
      <c r="F327" s="68"/>
      <c r="G327" s="68"/>
      <c r="H327" s="68"/>
    </row>
    <row r="328" spans="1:8" s="84" customFormat="1">
      <c r="A328" s="68"/>
      <c r="B328" s="68"/>
      <c r="C328" s="68"/>
      <c r="D328" s="68"/>
      <c r="E328" s="68"/>
      <c r="F328" s="68"/>
      <c r="G328" s="68"/>
      <c r="H328" s="68"/>
    </row>
    <row r="329" spans="1:8" s="84" customFormat="1">
      <c r="A329" s="68"/>
      <c r="B329" s="68"/>
      <c r="C329" s="68"/>
      <c r="D329" s="68"/>
      <c r="E329" s="68"/>
      <c r="F329" s="68"/>
      <c r="G329" s="68"/>
      <c r="H329" s="68"/>
    </row>
    <row r="330" spans="1:8" s="84" customFormat="1">
      <c r="A330" s="68"/>
      <c r="B330" s="68"/>
      <c r="C330" s="68"/>
      <c r="D330" s="68"/>
      <c r="E330" s="68"/>
      <c r="F330" s="68"/>
      <c r="G330" s="68"/>
      <c r="H330" s="68"/>
    </row>
    <row r="331" spans="1:8" s="84" customFormat="1">
      <c r="A331" s="68"/>
      <c r="B331" s="68"/>
      <c r="C331" s="68"/>
      <c r="D331" s="68"/>
      <c r="E331" s="68"/>
      <c r="F331" s="68"/>
      <c r="G331" s="68"/>
      <c r="H331" s="68"/>
    </row>
    <row r="332" spans="1:8" s="84" customFormat="1">
      <c r="A332" s="68"/>
      <c r="B332" s="68"/>
      <c r="C332" s="68"/>
      <c r="D332" s="68"/>
      <c r="E332" s="68"/>
      <c r="F332" s="68"/>
      <c r="G332" s="68"/>
      <c r="H332" s="68"/>
    </row>
    <row r="333" spans="1:8" s="84" customFormat="1">
      <c r="A333" s="68"/>
      <c r="B333" s="68"/>
      <c r="C333" s="68"/>
      <c r="D333" s="68"/>
      <c r="E333" s="68"/>
      <c r="F333" s="68"/>
      <c r="G333" s="68"/>
      <c r="H333" s="68"/>
    </row>
    <row r="334" spans="1:8" s="84" customFormat="1">
      <c r="A334" s="68"/>
      <c r="B334" s="68"/>
      <c r="C334" s="68"/>
      <c r="D334" s="68"/>
      <c r="E334" s="68"/>
      <c r="F334" s="68"/>
      <c r="G334" s="68"/>
      <c r="H334" s="68"/>
    </row>
    <row r="335" spans="1:8" s="84" customFormat="1">
      <c r="A335" s="68"/>
      <c r="B335" s="68"/>
      <c r="C335" s="68"/>
      <c r="D335" s="68"/>
      <c r="E335" s="68"/>
      <c r="F335" s="68"/>
      <c r="G335" s="68"/>
      <c r="H335" s="68"/>
    </row>
    <row r="336" spans="1:8" s="84" customFormat="1">
      <c r="A336" s="68"/>
      <c r="B336" s="68"/>
      <c r="C336" s="68"/>
      <c r="D336" s="68"/>
      <c r="E336" s="68"/>
      <c r="F336" s="68"/>
      <c r="G336" s="68"/>
      <c r="H336" s="68"/>
    </row>
    <row r="337" spans="1:8" s="84" customFormat="1">
      <c r="A337" s="68"/>
      <c r="B337" s="68"/>
      <c r="C337" s="68"/>
      <c r="D337" s="68"/>
      <c r="E337" s="68"/>
      <c r="F337" s="68"/>
      <c r="G337" s="68"/>
      <c r="H337" s="68"/>
    </row>
    <row r="338" spans="1:8" s="84" customFormat="1">
      <c r="A338" s="68"/>
      <c r="B338" s="68"/>
      <c r="C338" s="68"/>
      <c r="D338" s="68"/>
      <c r="E338" s="68"/>
      <c r="F338" s="68"/>
      <c r="G338" s="68"/>
      <c r="H338" s="68"/>
    </row>
    <row r="339" spans="1:8" s="84" customFormat="1">
      <c r="A339" s="68"/>
      <c r="B339" s="68"/>
      <c r="C339" s="68"/>
      <c r="D339" s="68"/>
      <c r="E339" s="68"/>
      <c r="F339" s="68"/>
      <c r="G339" s="68"/>
      <c r="H339" s="68"/>
    </row>
    <row r="340" spans="1:8" s="84" customFormat="1">
      <c r="A340" s="68"/>
      <c r="B340" s="68"/>
      <c r="C340" s="68"/>
      <c r="D340" s="68"/>
      <c r="E340" s="68"/>
      <c r="F340" s="68"/>
      <c r="G340" s="68"/>
      <c r="H340" s="68"/>
    </row>
    <row r="341" spans="1:8" s="84" customFormat="1">
      <c r="A341" s="68"/>
      <c r="B341" s="68"/>
      <c r="C341" s="68"/>
      <c r="D341" s="68"/>
      <c r="E341" s="68"/>
      <c r="F341" s="68"/>
      <c r="G341" s="68"/>
      <c r="H341" s="68"/>
    </row>
    <row r="342" spans="1:8" s="84" customFormat="1">
      <c r="A342" s="68"/>
      <c r="B342" s="68"/>
      <c r="C342" s="68"/>
      <c r="D342" s="68"/>
      <c r="E342" s="68"/>
      <c r="F342" s="68"/>
      <c r="G342" s="68"/>
      <c r="H342" s="68"/>
    </row>
    <row r="343" spans="1:8" s="84" customFormat="1">
      <c r="A343" s="68"/>
      <c r="B343" s="68"/>
      <c r="C343" s="68"/>
      <c r="D343" s="68"/>
      <c r="E343" s="68"/>
      <c r="F343" s="68"/>
      <c r="G343" s="68"/>
      <c r="H343" s="68"/>
    </row>
    <row r="344" spans="1:8" s="84" customFormat="1">
      <c r="A344" s="68"/>
      <c r="B344" s="68"/>
      <c r="C344" s="68"/>
      <c r="D344" s="68"/>
      <c r="E344" s="68"/>
      <c r="F344" s="68"/>
      <c r="G344" s="68"/>
      <c r="H344" s="68"/>
    </row>
    <row r="345" spans="1:8" s="84" customFormat="1">
      <c r="A345" s="68"/>
      <c r="B345" s="68"/>
      <c r="C345" s="68"/>
      <c r="D345" s="68"/>
      <c r="E345" s="68"/>
      <c r="F345" s="68"/>
      <c r="G345" s="68"/>
      <c r="H345" s="68"/>
    </row>
    <row r="346" spans="1:8" s="84" customFormat="1">
      <c r="A346" s="68"/>
      <c r="B346" s="68"/>
      <c r="C346" s="68"/>
      <c r="D346" s="68"/>
      <c r="E346" s="68"/>
      <c r="F346" s="68"/>
      <c r="G346" s="68"/>
      <c r="H346" s="68"/>
    </row>
    <row r="347" spans="1:8" s="84" customFormat="1">
      <c r="A347" s="68"/>
      <c r="B347" s="68"/>
      <c r="C347" s="68"/>
      <c r="D347" s="68"/>
      <c r="E347" s="68"/>
      <c r="F347" s="68"/>
      <c r="G347" s="68"/>
      <c r="H347" s="68"/>
    </row>
    <row r="348" spans="1:8" s="84" customFormat="1">
      <c r="A348" s="68"/>
      <c r="B348" s="68"/>
      <c r="C348" s="68"/>
      <c r="D348" s="68"/>
      <c r="E348" s="68"/>
      <c r="F348" s="68"/>
      <c r="G348" s="68"/>
      <c r="H348" s="68"/>
    </row>
    <row r="349" spans="1:8" s="84" customFormat="1">
      <c r="A349" s="68"/>
      <c r="B349" s="68"/>
      <c r="C349" s="68"/>
      <c r="D349" s="68"/>
      <c r="E349" s="68"/>
      <c r="F349" s="68"/>
      <c r="G349" s="68"/>
      <c r="H349" s="68"/>
    </row>
    <row r="350" spans="1:8" s="84" customFormat="1">
      <c r="A350" s="68"/>
      <c r="B350" s="68"/>
      <c r="C350" s="68"/>
      <c r="D350" s="68"/>
      <c r="E350" s="68"/>
      <c r="F350" s="68"/>
      <c r="G350" s="68"/>
      <c r="H350" s="68"/>
    </row>
    <row r="351" spans="1:8" s="84" customFormat="1">
      <c r="A351" s="68"/>
      <c r="B351" s="68"/>
      <c r="C351" s="68"/>
      <c r="D351" s="68"/>
      <c r="E351" s="68"/>
      <c r="F351" s="68"/>
      <c r="G351" s="68"/>
      <c r="H351" s="68"/>
    </row>
    <row r="352" spans="1:8" s="84" customFormat="1">
      <c r="A352" s="68"/>
      <c r="B352" s="68"/>
      <c r="C352" s="68"/>
      <c r="D352" s="68"/>
      <c r="E352" s="68"/>
      <c r="F352" s="68"/>
      <c r="G352" s="68"/>
      <c r="H352" s="68"/>
    </row>
    <row r="353" spans="1:8" s="84" customFormat="1">
      <c r="A353" s="68"/>
      <c r="B353" s="68"/>
      <c r="C353" s="68"/>
      <c r="D353" s="68"/>
      <c r="E353" s="68"/>
      <c r="F353" s="68"/>
      <c r="G353" s="68"/>
      <c r="H353" s="68"/>
    </row>
    <row r="354" spans="1:8" s="84" customFormat="1">
      <c r="A354" s="68"/>
      <c r="B354" s="68"/>
      <c r="C354" s="68"/>
      <c r="D354" s="68"/>
      <c r="E354" s="68"/>
      <c r="F354" s="68"/>
      <c r="G354" s="68"/>
      <c r="H354" s="68"/>
    </row>
    <row r="355" spans="1:8" s="84" customFormat="1">
      <c r="A355" s="68"/>
      <c r="B355" s="68"/>
      <c r="C355" s="68"/>
      <c r="D355" s="68"/>
      <c r="E355" s="68"/>
      <c r="F355" s="68"/>
      <c r="G355" s="68"/>
      <c r="H355" s="68"/>
    </row>
    <row r="356" spans="1:8" s="84" customFormat="1">
      <c r="A356" s="68"/>
      <c r="B356" s="68"/>
      <c r="C356" s="68"/>
      <c r="D356" s="68"/>
      <c r="E356" s="68"/>
      <c r="F356" s="68"/>
      <c r="G356" s="68"/>
      <c r="H356" s="68"/>
    </row>
    <row r="357" spans="1:8" s="84" customFormat="1">
      <c r="A357" s="68"/>
      <c r="B357" s="68"/>
      <c r="C357" s="68"/>
      <c r="D357" s="68"/>
      <c r="E357" s="68"/>
      <c r="F357" s="68"/>
      <c r="G357" s="68"/>
      <c r="H357" s="68"/>
    </row>
    <row r="358" spans="1:8" s="84" customFormat="1">
      <c r="A358" s="68"/>
      <c r="B358" s="68"/>
      <c r="C358" s="68"/>
      <c r="D358" s="68"/>
      <c r="E358" s="68"/>
      <c r="F358" s="68"/>
      <c r="G358" s="68"/>
      <c r="H358" s="68"/>
    </row>
    <row r="359" spans="1:8" s="84" customFormat="1">
      <c r="A359" s="68"/>
      <c r="B359" s="68"/>
      <c r="C359" s="68"/>
      <c r="D359" s="68"/>
      <c r="E359" s="68"/>
      <c r="F359" s="68"/>
      <c r="G359" s="68"/>
      <c r="H359" s="68"/>
    </row>
    <row r="360" spans="1:8" s="84" customFormat="1">
      <c r="A360" s="68"/>
      <c r="B360" s="68"/>
      <c r="C360" s="68"/>
      <c r="D360" s="68"/>
      <c r="E360" s="68"/>
      <c r="F360" s="68"/>
      <c r="G360" s="68"/>
      <c r="H360" s="68"/>
    </row>
    <row r="361" spans="1:8" s="84" customFormat="1">
      <c r="A361" s="68"/>
      <c r="B361" s="68"/>
      <c r="C361" s="68"/>
      <c r="D361" s="68"/>
      <c r="E361" s="68"/>
      <c r="F361" s="68"/>
      <c r="G361" s="68"/>
      <c r="H361" s="68"/>
    </row>
    <row r="362" spans="1:8" s="84" customFormat="1">
      <c r="A362" s="68"/>
      <c r="B362" s="68"/>
      <c r="C362" s="68"/>
      <c r="D362" s="68"/>
      <c r="E362" s="68"/>
      <c r="F362" s="68"/>
      <c r="G362" s="68"/>
      <c r="H362" s="68"/>
    </row>
    <row r="363" spans="1:8" s="84" customFormat="1">
      <c r="A363" s="68"/>
      <c r="B363" s="68"/>
      <c r="C363" s="68"/>
      <c r="D363" s="68"/>
      <c r="E363" s="68"/>
      <c r="F363" s="68"/>
      <c r="G363" s="68"/>
      <c r="H363" s="68"/>
    </row>
    <row r="364" spans="1:8" s="84" customFormat="1">
      <c r="A364" s="68"/>
      <c r="B364" s="68"/>
      <c r="C364" s="68"/>
      <c r="D364" s="68"/>
      <c r="E364" s="68"/>
      <c r="F364" s="68"/>
      <c r="G364" s="68"/>
      <c r="H364" s="68"/>
    </row>
    <row r="365" spans="1:8" s="84" customFormat="1">
      <c r="A365" s="68"/>
      <c r="B365" s="68"/>
      <c r="C365" s="68"/>
      <c r="D365" s="68"/>
      <c r="E365" s="68"/>
      <c r="F365" s="68"/>
      <c r="G365" s="68"/>
      <c r="H365" s="68"/>
    </row>
    <row r="366" spans="1:8" s="84" customFormat="1">
      <c r="A366" s="68"/>
      <c r="B366" s="68"/>
      <c r="C366" s="68"/>
      <c r="D366" s="68"/>
      <c r="E366" s="68"/>
      <c r="F366" s="68"/>
      <c r="G366" s="68"/>
      <c r="H366" s="68"/>
    </row>
    <row r="367" spans="1:8" s="84" customFormat="1">
      <c r="A367" s="68"/>
      <c r="B367" s="68"/>
      <c r="C367" s="68"/>
      <c r="D367" s="68"/>
      <c r="E367" s="68"/>
      <c r="F367" s="68"/>
      <c r="G367" s="68"/>
      <c r="H367" s="68"/>
    </row>
    <row r="368" spans="1:8" s="84" customFormat="1">
      <c r="A368" s="68"/>
      <c r="B368" s="68"/>
      <c r="C368" s="68"/>
      <c r="D368" s="68"/>
      <c r="E368" s="68"/>
      <c r="F368" s="68"/>
      <c r="G368" s="68"/>
      <c r="H368" s="68"/>
    </row>
    <row r="369" spans="1:8" s="84" customFormat="1">
      <c r="A369" s="68"/>
      <c r="B369" s="68"/>
      <c r="C369" s="68"/>
      <c r="D369" s="68"/>
      <c r="E369" s="68"/>
      <c r="F369" s="68"/>
      <c r="G369" s="68"/>
      <c r="H369" s="68"/>
    </row>
    <row r="370" spans="1:8" s="84" customFormat="1">
      <c r="A370" s="68"/>
      <c r="B370" s="68"/>
      <c r="C370" s="68"/>
      <c r="D370" s="68"/>
      <c r="E370" s="68"/>
      <c r="F370" s="68"/>
      <c r="G370" s="68"/>
      <c r="H370" s="68"/>
    </row>
    <row r="371" spans="1:8" s="84" customFormat="1">
      <c r="A371" s="68"/>
      <c r="B371" s="68"/>
      <c r="C371" s="68"/>
      <c r="D371" s="68"/>
      <c r="E371" s="68"/>
      <c r="F371" s="68"/>
      <c r="G371" s="68"/>
      <c r="H371" s="68"/>
    </row>
    <row r="372" spans="1:8" s="84" customFormat="1">
      <c r="A372" s="68"/>
      <c r="B372" s="68"/>
      <c r="C372" s="68"/>
      <c r="D372" s="68"/>
      <c r="E372" s="68"/>
      <c r="F372" s="68"/>
      <c r="G372" s="68"/>
      <c r="H372" s="68"/>
    </row>
    <row r="373" spans="1:8" s="84" customFormat="1">
      <c r="A373" s="68"/>
      <c r="B373" s="68"/>
      <c r="C373" s="68"/>
      <c r="D373" s="68"/>
      <c r="E373" s="68"/>
      <c r="F373" s="68"/>
      <c r="G373" s="68"/>
      <c r="H373" s="68"/>
    </row>
    <row r="374" spans="1:8" s="84" customFormat="1">
      <c r="A374" s="68"/>
      <c r="B374" s="68"/>
      <c r="C374" s="68"/>
      <c r="D374" s="68"/>
      <c r="E374" s="68"/>
      <c r="F374" s="68"/>
      <c r="G374" s="68"/>
      <c r="H374" s="68"/>
    </row>
    <row r="375" spans="1:8" s="84" customFormat="1">
      <c r="A375" s="68"/>
      <c r="B375" s="68"/>
      <c r="C375" s="68"/>
      <c r="D375" s="68"/>
      <c r="E375" s="68"/>
      <c r="F375" s="68"/>
      <c r="G375" s="68"/>
      <c r="H375" s="68"/>
    </row>
    <row r="376" spans="1:8" s="84" customFormat="1">
      <c r="A376" s="68"/>
      <c r="B376" s="68"/>
      <c r="C376" s="68"/>
      <c r="D376" s="68"/>
      <c r="E376" s="68"/>
      <c r="F376" s="68"/>
      <c r="G376" s="68"/>
      <c r="H376" s="68"/>
    </row>
    <row r="377" spans="1:8" s="84" customFormat="1">
      <c r="A377" s="68"/>
      <c r="B377" s="68"/>
      <c r="C377" s="68"/>
      <c r="D377" s="68"/>
      <c r="E377" s="68"/>
      <c r="F377" s="68"/>
      <c r="G377" s="68"/>
      <c r="H377" s="68"/>
    </row>
    <row r="378" spans="1:8" s="84" customFormat="1">
      <c r="A378" s="68"/>
      <c r="B378" s="68"/>
      <c r="C378" s="68"/>
      <c r="D378" s="68"/>
      <c r="E378" s="68"/>
      <c r="F378" s="68"/>
      <c r="G378" s="68"/>
      <c r="H378" s="68"/>
    </row>
    <row r="379" spans="1:8" s="84" customFormat="1">
      <c r="A379" s="68"/>
      <c r="B379" s="68"/>
      <c r="C379" s="68"/>
      <c r="D379" s="68"/>
      <c r="E379" s="68"/>
      <c r="F379" s="68"/>
      <c r="G379" s="68"/>
      <c r="H379" s="68"/>
    </row>
    <row r="380" spans="1:8" s="84" customFormat="1">
      <c r="A380" s="68"/>
      <c r="B380" s="68"/>
      <c r="C380" s="68"/>
      <c r="D380" s="68"/>
      <c r="E380" s="68"/>
      <c r="F380" s="68"/>
      <c r="G380" s="68"/>
      <c r="H380" s="68"/>
    </row>
    <row r="381" spans="1:8" s="84" customFormat="1">
      <c r="A381" s="68"/>
      <c r="B381" s="68"/>
      <c r="C381" s="68"/>
      <c r="D381" s="68"/>
      <c r="E381" s="68"/>
      <c r="F381" s="68"/>
      <c r="G381" s="68"/>
      <c r="H381" s="68"/>
    </row>
    <row r="382" spans="1:8" s="84" customFormat="1">
      <c r="A382" s="68"/>
      <c r="B382" s="68"/>
      <c r="C382" s="68"/>
      <c r="D382" s="68"/>
      <c r="E382" s="68"/>
      <c r="F382" s="68"/>
      <c r="G382" s="68"/>
      <c r="H382" s="68"/>
    </row>
    <row r="383" spans="1:8" s="84" customFormat="1">
      <c r="A383" s="68"/>
      <c r="B383" s="68"/>
      <c r="C383" s="68"/>
      <c r="D383" s="68"/>
      <c r="E383" s="68"/>
      <c r="F383" s="68"/>
      <c r="G383" s="68"/>
      <c r="H383" s="68"/>
    </row>
    <row r="384" spans="1:8" s="84" customFormat="1">
      <c r="A384" s="68"/>
      <c r="B384" s="68"/>
      <c r="C384" s="68"/>
      <c r="D384" s="68"/>
      <c r="E384" s="68"/>
      <c r="F384" s="68"/>
      <c r="G384" s="68"/>
      <c r="H384" s="68"/>
    </row>
    <row r="385" spans="1:8" s="84" customFormat="1">
      <c r="A385" s="68"/>
      <c r="B385" s="68"/>
      <c r="C385" s="68"/>
      <c r="D385" s="68"/>
      <c r="E385" s="68"/>
      <c r="F385" s="68"/>
      <c r="G385" s="68"/>
      <c r="H385" s="68"/>
    </row>
    <row r="386" spans="1:8" s="84" customFormat="1">
      <c r="A386" s="68"/>
      <c r="B386" s="68"/>
      <c r="C386" s="68"/>
      <c r="D386" s="68"/>
      <c r="E386" s="68"/>
      <c r="F386" s="68"/>
      <c r="G386" s="68"/>
      <c r="H386" s="68"/>
    </row>
    <row r="387" spans="1:8" s="84" customFormat="1">
      <c r="A387" s="68"/>
      <c r="B387" s="68"/>
      <c r="C387" s="68"/>
      <c r="D387" s="68"/>
      <c r="E387" s="68"/>
      <c r="F387" s="68"/>
      <c r="G387" s="68"/>
      <c r="H387" s="68"/>
    </row>
    <row r="388" spans="1:8" s="84" customFormat="1">
      <c r="A388" s="68"/>
      <c r="B388" s="68"/>
      <c r="C388" s="68"/>
      <c r="D388" s="68"/>
      <c r="E388" s="68"/>
      <c r="F388" s="68"/>
      <c r="G388" s="68"/>
      <c r="H388" s="68"/>
    </row>
    <row r="389" spans="1:8" s="84" customFormat="1">
      <c r="A389" s="68"/>
      <c r="B389" s="68"/>
      <c r="C389" s="68"/>
      <c r="D389" s="68"/>
      <c r="E389" s="68"/>
      <c r="F389" s="68"/>
      <c r="G389" s="68"/>
      <c r="H389" s="68"/>
    </row>
    <row r="390" spans="1:8" s="84" customFormat="1">
      <c r="A390" s="68"/>
      <c r="B390" s="68"/>
      <c r="C390" s="68"/>
      <c r="D390" s="68"/>
      <c r="E390" s="68"/>
      <c r="F390" s="68"/>
      <c r="G390" s="68"/>
      <c r="H390" s="68"/>
    </row>
    <row r="391" spans="1:8" s="84" customFormat="1">
      <c r="A391" s="68"/>
      <c r="B391" s="68"/>
      <c r="C391" s="68"/>
      <c r="D391" s="68"/>
      <c r="E391" s="68"/>
      <c r="F391" s="68"/>
      <c r="G391" s="68"/>
      <c r="H391" s="68"/>
    </row>
    <row r="392" spans="1:8" s="84" customFormat="1">
      <c r="A392" s="68"/>
      <c r="B392" s="68"/>
      <c r="C392" s="68"/>
      <c r="D392" s="68"/>
      <c r="E392" s="68"/>
      <c r="F392" s="68"/>
      <c r="G392" s="68"/>
      <c r="H392" s="68"/>
    </row>
    <row r="393" spans="1:8" s="84" customFormat="1">
      <c r="A393" s="68"/>
      <c r="B393" s="68"/>
      <c r="C393" s="68"/>
      <c r="D393" s="68"/>
      <c r="E393" s="68"/>
      <c r="F393" s="68"/>
      <c r="G393" s="68"/>
      <c r="H393" s="68"/>
    </row>
    <row r="394" spans="1:8" s="84" customFormat="1">
      <c r="A394" s="68"/>
      <c r="B394" s="68"/>
      <c r="C394" s="68"/>
      <c r="D394" s="68"/>
      <c r="E394" s="68"/>
      <c r="F394" s="68"/>
      <c r="G394" s="68"/>
      <c r="H394" s="68"/>
    </row>
    <row r="395" spans="1:8" s="84" customFormat="1">
      <c r="A395" s="68"/>
      <c r="B395" s="68"/>
      <c r="C395" s="68"/>
      <c r="D395" s="68"/>
      <c r="E395" s="68"/>
      <c r="F395" s="68"/>
      <c r="G395" s="68"/>
      <c r="H395" s="68"/>
    </row>
    <row r="396" spans="1:8" s="84" customFormat="1">
      <c r="A396" s="68"/>
      <c r="B396" s="68"/>
      <c r="C396" s="68"/>
      <c r="D396" s="68"/>
      <c r="E396" s="68"/>
      <c r="F396" s="68"/>
      <c r="G396" s="68"/>
      <c r="H396" s="68"/>
    </row>
    <row r="397" spans="1:8" s="84" customFormat="1">
      <c r="A397" s="68"/>
      <c r="B397" s="68"/>
      <c r="C397" s="68"/>
      <c r="D397" s="68"/>
      <c r="E397" s="68"/>
      <c r="F397" s="68"/>
      <c r="G397" s="68"/>
      <c r="H397" s="68"/>
    </row>
    <row r="398" spans="1:8" s="84" customFormat="1">
      <c r="A398" s="68"/>
      <c r="B398" s="68"/>
      <c r="C398" s="68"/>
      <c r="D398" s="68"/>
      <c r="E398" s="68"/>
      <c r="F398" s="68"/>
      <c r="G398" s="68"/>
      <c r="H398" s="68"/>
    </row>
    <row r="399" spans="1:8" s="84" customFormat="1">
      <c r="A399" s="68"/>
      <c r="B399" s="68"/>
      <c r="C399" s="68"/>
      <c r="D399" s="68"/>
      <c r="E399" s="68"/>
      <c r="F399" s="68"/>
      <c r="G399" s="68"/>
      <c r="H399" s="68"/>
    </row>
    <row r="400" spans="1:8" s="84" customFormat="1">
      <c r="A400" s="68"/>
      <c r="B400" s="68"/>
      <c r="C400" s="68"/>
      <c r="D400" s="68"/>
      <c r="E400" s="68"/>
      <c r="F400" s="68"/>
      <c r="G400" s="68"/>
      <c r="H400" s="68"/>
    </row>
    <row r="401" spans="1:8" s="84" customFormat="1">
      <c r="A401" s="68"/>
      <c r="B401" s="68"/>
      <c r="C401" s="68"/>
      <c r="D401" s="68"/>
      <c r="E401" s="68"/>
      <c r="F401" s="68"/>
      <c r="G401" s="68"/>
      <c r="H401" s="68"/>
    </row>
    <row r="402" spans="1:8" s="84" customFormat="1">
      <c r="A402" s="68"/>
      <c r="B402" s="68"/>
      <c r="C402" s="68"/>
      <c r="D402" s="68"/>
      <c r="E402" s="68"/>
      <c r="F402" s="68"/>
      <c r="G402" s="68"/>
      <c r="H402" s="68"/>
    </row>
    <row r="403" spans="1:8" s="84" customFormat="1">
      <c r="A403" s="68"/>
      <c r="B403" s="68"/>
      <c r="C403" s="68"/>
      <c r="D403" s="68"/>
      <c r="E403" s="68"/>
      <c r="F403" s="68"/>
      <c r="G403" s="68"/>
      <c r="H403" s="68"/>
    </row>
    <row r="404" spans="1:8" s="84" customFormat="1">
      <c r="A404" s="68"/>
      <c r="B404" s="68"/>
      <c r="C404" s="68"/>
      <c r="D404" s="68"/>
      <c r="E404" s="68"/>
      <c r="F404" s="68"/>
      <c r="G404" s="68"/>
      <c r="H404" s="68"/>
    </row>
    <row r="405" spans="1:8" s="84" customFormat="1">
      <c r="A405" s="68"/>
      <c r="B405" s="68"/>
      <c r="C405" s="68"/>
      <c r="D405" s="68"/>
      <c r="E405" s="68"/>
      <c r="F405" s="68"/>
      <c r="G405" s="68"/>
      <c r="H405" s="68"/>
    </row>
    <row r="406" spans="1:8" s="84" customFormat="1">
      <c r="A406" s="68"/>
      <c r="B406" s="68"/>
      <c r="C406" s="68"/>
      <c r="D406" s="68"/>
      <c r="E406" s="68"/>
      <c r="F406" s="68"/>
      <c r="G406" s="68"/>
      <c r="H406" s="68"/>
    </row>
    <row r="407" spans="1:8" s="84" customFormat="1">
      <c r="A407" s="68"/>
      <c r="B407" s="68"/>
      <c r="C407" s="68"/>
      <c r="D407" s="68"/>
      <c r="E407" s="68"/>
      <c r="F407" s="68"/>
      <c r="G407" s="68"/>
      <c r="H407" s="68"/>
    </row>
    <row r="408" spans="1:8" s="84" customFormat="1">
      <c r="A408" s="68"/>
      <c r="B408" s="68"/>
      <c r="C408" s="68"/>
      <c r="D408" s="68"/>
      <c r="E408" s="68"/>
      <c r="F408" s="68"/>
      <c r="G408" s="68"/>
      <c r="H408" s="68"/>
    </row>
    <row r="409" spans="1:8" s="84" customFormat="1">
      <c r="A409" s="68"/>
      <c r="B409" s="68"/>
      <c r="C409" s="68"/>
      <c r="D409" s="68"/>
      <c r="E409" s="68"/>
      <c r="F409" s="68"/>
      <c r="G409" s="68"/>
      <c r="H409" s="68"/>
    </row>
    <row r="410" spans="1:8" s="84" customFormat="1">
      <c r="A410" s="68"/>
      <c r="B410" s="68"/>
      <c r="C410" s="68"/>
      <c r="D410" s="68"/>
      <c r="E410" s="68"/>
      <c r="F410" s="68"/>
      <c r="G410" s="68"/>
      <c r="H410" s="68"/>
    </row>
    <row r="411" spans="1:8" s="84" customFormat="1">
      <c r="A411" s="68"/>
      <c r="B411" s="68"/>
      <c r="C411" s="68"/>
      <c r="D411" s="68"/>
      <c r="E411" s="68"/>
      <c r="F411" s="68"/>
      <c r="G411" s="68"/>
      <c r="H411" s="68"/>
    </row>
    <row r="412" spans="1:8" s="84" customFormat="1">
      <c r="A412" s="68"/>
      <c r="B412" s="68"/>
      <c r="C412" s="68"/>
      <c r="D412" s="68"/>
      <c r="E412" s="68"/>
      <c r="F412" s="68"/>
      <c r="G412" s="68"/>
      <c r="H412" s="68"/>
    </row>
    <row r="413" spans="1:8" s="84" customFormat="1">
      <c r="A413" s="68"/>
      <c r="B413" s="68"/>
      <c r="C413" s="68"/>
      <c r="D413" s="68"/>
      <c r="E413" s="68"/>
      <c r="F413" s="68"/>
      <c r="G413" s="68"/>
      <c r="H413" s="68"/>
    </row>
    <row r="414" spans="1:8" s="84" customFormat="1">
      <c r="A414" s="68"/>
      <c r="B414" s="68"/>
      <c r="C414" s="68"/>
      <c r="D414" s="68"/>
      <c r="E414" s="68"/>
      <c r="F414" s="68"/>
      <c r="G414" s="68"/>
      <c r="H414" s="68"/>
    </row>
    <row r="415" spans="1:8" s="84" customFormat="1">
      <c r="A415" s="68"/>
      <c r="B415" s="68"/>
      <c r="C415" s="68"/>
      <c r="D415" s="68"/>
      <c r="E415" s="68"/>
      <c r="F415" s="68"/>
      <c r="G415" s="68"/>
      <c r="H415" s="68"/>
    </row>
    <row r="416" spans="1:8" s="84" customFormat="1">
      <c r="A416" s="68"/>
      <c r="B416" s="68"/>
      <c r="C416" s="68"/>
      <c r="D416" s="68"/>
      <c r="E416" s="68"/>
      <c r="F416" s="68"/>
      <c r="G416" s="68"/>
      <c r="H416" s="68"/>
    </row>
    <row r="417" spans="1:8" s="84" customFormat="1">
      <c r="A417" s="68"/>
      <c r="B417" s="68"/>
      <c r="C417" s="68"/>
      <c r="D417" s="68"/>
      <c r="E417" s="68"/>
      <c r="F417" s="68"/>
      <c r="G417" s="68"/>
      <c r="H417" s="68"/>
    </row>
    <row r="418" spans="1:8" s="84" customFormat="1">
      <c r="A418" s="68"/>
      <c r="B418" s="68"/>
      <c r="C418" s="68"/>
      <c r="D418" s="68"/>
      <c r="E418" s="68"/>
      <c r="F418" s="68"/>
      <c r="G418" s="68"/>
      <c r="H418" s="68"/>
    </row>
    <row r="419" spans="1:8" s="84" customFormat="1">
      <c r="A419" s="68"/>
      <c r="B419" s="68"/>
      <c r="C419" s="68"/>
      <c r="D419" s="68"/>
      <c r="E419" s="68"/>
      <c r="F419" s="68"/>
      <c r="G419" s="68"/>
      <c r="H419" s="68"/>
    </row>
    <row r="420" spans="1:8" s="84" customFormat="1">
      <c r="A420" s="68"/>
      <c r="B420" s="68"/>
      <c r="C420" s="68"/>
      <c r="D420" s="68"/>
      <c r="E420" s="68"/>
      <c r="F420" s="68"/>
      <c r="G420" s="68"/>
      <c r="H420" s="68"/>
    </row>
    <row r="421" spans="1:8" s="84" customFormat="1">
      <c r="A421" s="68"/>
      <c r="B421" s="68"/>
      <c r="C421" s="68"/>
      <c r="D421" s="68"/>
      <c r="E421" s="68"/>
      <c r="F421" s="68"/>
      <c r="G421" s="68"/>
      <c r="H421" s="68"/>
    </row>
    <row r="422" spans="1:8" s="84" customFormat="1">
      <c r="A422" s="68"/>
      <c r="B422" s="68"/>
      <c r="C422" s="68"/>
      <c r="D422" s="68"/>
      <c r="E422" s="68"/>
      <c r="F422" s="68"/>
      <c r="G422" s="68"/>
      <c r="H422" s="68"/>
    </row>
    <row r="423" spans="1:8" s="84" customFormat="1">
      <c r="A423" s="68"/>
      <c r="B423" s="68"/>
      <c r="C423" s="68"/>
      <c r="D423" s="68"/>
      <c r="E423" s="68"/>
      <c r="F423" s="68"/>
      <c r="G423" s="68"/>
      <c r="H423" s="68"/>
    </row>
    <row r="424" spans="1:8" s="84" customFormat="1">
      <c r="A424" s="68"/>
      <c r="B424" s="68"/>
      <c r="C424" s="68"/>
      <c r="D424" s="68"/>
      <c r="E424" s="68"/>
      <c r="F424" s="68"/>
      <c r="G424" s="68"/>
      <c r="H424" s="68"/>
    </row>
    <row r="425" spans="1:8" s="84" customFormat="1">
      <c r="A425" s="68"/>
      <c r="B425" s="68"/>
      <c r="C425" s="68"/>
      <c r="D425" s="68"/>
      <c r="E425" s="68"/>
      <c r="F425" s="68"/>
      <c r="G425" s="68"/>
      <c r="H425" s="68"/>
    </row>
    <row r="426" spans="1:8" s="84" customFormat="1">
      <c r="A426" s="68"/>
      <c r="B426" s="68"/>
      <c r="C426" s="68"/>
      <c r="D426" s="68"/>
      <c r="E426" s="68"/>
      <c r="F426" s="68"/>
      <c r="G426" s="68"/>
      <c r="H426" s="68"/>
    </row>
    <row r="427" spans="1:8" s="84" customFormat="1">
      <c r="A427" s="68"/>
      <c r="B427" s="68"/>
      <c r="C427" s="68"/>
      <c r="D427" s="68"/>
      <c r="E427" s="68"/>
      <c r="F427" s="68"/>
      <c r="G427" s="68"/>
      <c r="H427" s="68"/>
    </row>
    <row r="428" spans="1:8" s="84" customFormat="1">
      <c r="A428" s="68"/>
      <c r="B428" s="68"/>
      <c r="C428" s="68"/>
      <c r="D428" s="68"/>
      <c r="E428" s="68"/>
      <c r="F428" s="68"/>
      <c r="G428" s="68"/>
      <c r="H428" s="68"/>
    </row>
    <row r="429" spans="1:8" s="84" customFormat="1">
      <c r="A429" s="68"/>
      <c r="B429" s="68"/>
      <c r="C429" s="68"/>
      <c r="D429" s="68"/>
      <c r="E429" s="68"/>
      <c r="F429" s="68"/>
      <c r="G429" s="68"/>
      <c r="H429" s="68"/>
    </row>
    <row r="430" spans="1:8" s="84" customFormat="1">
      <c r="A430" s="68"/>
      <c r="B430" s="68"/>
      <c r="C430" s="68"/>
      <c r="D430" s="68"/>
      <c r="E430" s="68"/>
      <c r="F430" s="68"/>
      <c r="G430" s="68"/>
      <c r="H430" s="68"/>
    </row>
    <row r="431" spans="1:8" s="84" customFormat="1">
      <c r="A431" s="68"/>
      <c r="B431" s="68"/>
      <c r="C431" s="68"/>
      <c r="D431" s="68"/>
      <c r="E431" s="68"/>
      <c r="F431" s="68"/>
      <c r="G431" s="68"/>
      <c r="H431" s="68"/>
    </row>
    <row r="432" spans="1:8" s="84" customFormat="1">
      <c r="A432" s="68"/>
      <c r="B432" s="68"/>
      <c r="C432" s="68"/>
      <c r="D432" s="68"/>
      <c r="E432" s="68"/>
      <c r="F432" s="68"/>
      <c r="G432" s="68"/>
      <c r="H432" s="68"/>
    </row>
    <row r="433" spans="1:8" s="84" customFormat="1">
      <c r="A433" s="68"/>
      <c r="B433" s="68"/>
      <c r="C433" s="68"/>
      <c r="D433" s="68"/>
      <c r="E433" s="68"/>
      <c r="F433" s="68"/>
      <c r="G433" s="68"/>
      <c r="H433" s="68"/>
    </row>
    <row r="434" spans="1:8" s="84" customFormat="1">
      <c r="A434" s="68"/>
      <c r="B434" s="68"/>
      <c r="C434" s="68"/>
      <c r="D434" s="68"/>
      <c r="E434" s="68"/>
      <c r="F434" s="68"/>
      <c r="G434" s="68"/>
      <c r="H434" s="68"/>
    </row>
    <row r="435" spans="1:8" s="84" customFormat="1">
      <c r="A435" s="68"/>
      <c r="B435" s="68"/>
      <c r="C435" s="68"/>
      <c r="D435" s="68"/>
      <c r="E435" s="68"/>
      <c r="F435" s="68"/>
      <c r="G435" s="68"/>
      <c r="H435" s="68"/>
    </row>
    <row r="436" spans="1:8" s="84" customFormat="1">
      <c r="A436" s="68"/>
      <c r="B436" s="68"/>
      <c r="C436" s="68"/>
      <c r="D436" s="68"/>
      <c r="E436" s="68"/>
      <c r="F436" s="68"/>
      <c r="G436" s="68"/>
      <c r="H436" s="68"/>
    </row>
    <row r="437" spans="1:8" s="84" customFormat="1">
      <c r="A437" s="68"/>
      <c r="B437" s="68"/>
      <c r="C437" s="68"/>
      <c r="D437" s="68"/>
      <c r="E437" s="68"/>
      <c r="F437" s="68"/>
      <c r="G437" s="68"/>
      <c r="H437" s="68"/>
    </row>
    <row r="438" spans="1:8" s="84" customFormat="1">
      <c r="A438" s="68"/>
      <c r="B438" s="68"/>
      <c r="C438" s="68"/>
      <c r="D438" s="68"/>
      <c r="E438" s="68"/>
      <c r="F438" s="68"/>
      <c r="G438" s="68"/>
      <c r="H438" s="68"/>
    </row>
    <row r="439" spans="1:8" s="84" customFormat="1">
      <c r="A439" s="68"/>
      <c r="B439" s="68"/>
      <c r="C439" s="68"/>
      <c r="D439" s="68"/>
      <c r="E439" s="68"/>
      <c r="F439" s="68"/>
      <c r="G439" s="68"/>
      <c r="H439" s="68"/>
    </row>
    <row r="440" spans="1:8" s="84" customFormat="1">
      <c r="A440" s="68"/>
      <c r="B440" s="68"/>
      <c r="C440" s="68"/>
      <c r="D440" s="68"/>
      <c r="E440" s="68"/>
      <c r="F440" s="68"/>
      <c r="G440" s="68"/>
      <c r="H440" s="68"/>
    </row>
    <row r="441" spans="1:8" s="84" customFormat="1">
      <c r="A441" s="68"/>
      <c r="B441" s="68"/>
      <c r="C441" s="68"/>
      <c r="D441" s="68"/>
      <c r="E441" s="68"/>
      <c r="F441" s="68"/>
      <c r="G441" s="68"/>
      <c r="H441" s="68"/>
    </row>
    <row r="442" spans="1:8" s="84" customFormat="1">
      <c r="A442" s="68"/>
      <c r="B442" s="68"/>
      <c r="C442" s="68"/>
      <c r="D442" s="68"/>
      <c r="E442" s="68"/>
      <c r="F442" s="68"/>
      <c r="G442" s="68"/>
      <c r="H442" s="68"/>
    </row>
    <row r="443" spans="1:8" s="84" customFormat="1">
      <c r="A443" s="68"/>
      <c r="B443" s="68"/>
      <c r="C443" s="68"/>
      <c r="D443" s="68"/>
      <c r="E443" s="68"/>
      <c r="F443" s="68"/>
      <c r="G443" s="68"/>
      <c r="H443" s="68"/>
    </row>
    <row r="444" spans="1:8" s="84" customFormat="1">
      <c r="A444" s="68"/>
      <c r="B444" s="68"/>
      <c r="C444" s="68"/>
      <c r="D444" s="68"/>
      <c r="E444" s="68"/>
      <c r="F444" s="68"/>
      <c r="G444" s="68"/>
      <c r="H444" s="68"/>
    </row>
    <row r="445" spans="1:8" s="84" customFormat="1">
      <c r="A445" s="68"/>
      <c r="B445" s="68"/>
      <c r="C445" s="68"/>
      <c r="D445" s="68"/>
      <c r="E445" s="68"/>
      <c r="F445" s="68"/>
      <c r="G445" s="68"/>
      <c r="H445" s="68"/>
    </row>
    <row r="446" spans="1:8" s="84" customFormat="1">
      <c r="A446" s="68"/>
      <c r="B446" s="68"/>
      <c r="C446" s="68"/>
      <c r="D446" s="68"/>
      <c r="E446" s="68"/>
      <c r="F446" s="68"/>
      <c r="G446" s="68"/>
      <c r="H446" s="68"/>
    </row>
    <row r="447" spans="1:8" s="84" customFormat="1">
      <c r="A447" s="68"/>
      <c r="B447" s="68"/>
      <c r="C447" s="68"/>
      <c r="D447" s="68"/>
      <c r="E447" s="68"/>
      <c r="F447" s="68"/>
      <c r="G447" s="68"/>
      <c r="H447" s="68"/>
    </row>
    <row r="448" spans="1:8" s="84" customFormat="1">
      <c r="A448" s="68"/>
      <c r="B448" s="68"/>
      <c r="C448" s="68"/>
      <c r="D448" s="68"/>
      <c r="E448" s="68"/>
      <c r="F448" s="68"/>
      <c r="G448" s="68"/>
      <c r="H448" s="68"/>
    </row>
    <row r="449" spans="1:8" s="84" customFormat="1">
      <c r="A449" s="68"/>
      <c r="B449" s="68"/>
      <c r="C449" s="68"/>
      <c r="D449" s="68"/>
      <c r="E449" s="68"/>
      <c r="F449" s="68"/>
      <c r="G449" s="68"/>
      <c r="H449" s="68"/>
    </row>
    <row r="450" spans="1:8" s="84" customFormat="1">
      <c r="A450" s="68"/>
      <c r="B450" s="68"/>
      <c r="C450" s="68"/>
      <c r="D450" s="68"/>
      <c r="E450" s="68"/>
      <c r="F450" s="68"/>
      <c r="G450" s="68"/>
      <c r="H450" s="68"/>
    </row>
    <row r="451" spans="1:8" s="84" customFormat="1">
      <c r="A451" s="68"/>
      <c r="B451" s="68"/>
      <c r="C451" s="68"/>
      <c r="D451" s="68"/>
      <c r="E451" s="68"/>
      <c r="F451" s="68"/>
      <c r="G451" s="68"/>
      <c r="H451" s="68"/>
    </row>
    <row r="452" spans="1:8" s="84" customFormat="1">
      <c r="A452" s="68"/>
      <c r="B452" s="68"/>
      <c r="C452" s="68"/>
      <c r="D452" s="68"/>
      <c r="E452" s="68"/>
      <c r="F452" s="68"/>
      <c r="G452" s="68"/>
      <c r="H452" s="68"/>
    </row>
    <row r="453" spans="1:8" s="84" customFormat="1">
      <c r="A453" s="68"/>
      <c r="B453" s="68"/>
      <c r="C453" s="68"/>
      <c r="D453" s="68"/>
      <c r="E453" s="68"/>
      <c r="F453" s="68"/>
      <c r="G453" s="68"/>
      <c r="H453" s="68"/>
    </row>
    <row r="454" spans="1:8" s="84" customFormat="1">
      <c r="A454" s="68"/>
      <c r="B454" s="68"/>
      <c r="C454" s="68"/>
      <c r="D454" s="68"/>
      <c r="E454" s="68"/>
      <c r="F454" s="68"/>
      <c r="G454" s="68"/>
      <c r="H454" s="68"/>
    </row>
    <row r="455" spans="1:8" s="84" customFormat="1">
      <c r="A455" s="68"/>
      <c r="B455" s="68"/>
      <c r="C455" s="68"/>
      <c r="D455" s="68"/>
      <c r="E455" s="68"/>
      <c r="F455" s="68"/>
      <c r="G455" s="68"/>
      <c r="H455" s="68"/>
    </row>
    <row r="456" spans="1:8" s="84" customFormat="1">
      <c r="A456" s="68"/>
      <c r="B456" s="68"/>
      <c r="C456" s="68"/>
      <c r="D456" s="68"/>
      <c r="E456" s="68"/>
      <c r="F456" s="68"/>
      <c r="G456" s="68"/>
      <c r="H456" s="68"/>
    </row>
    <row r="457" spans="1:8" s="84" customFormat="1">
      <c r="A457" s="68"/>
      <c r="B457" s="68"/>
      <c r="C457" s="68"/>
      <c r="D457" s="68"/>
      <c r="E457" s="68"/>
      <c r="F457" s="68"/>
      <c r="G457" s="68"/>
      <c r="H457" s="68"/>
    </row>
    <row r="458" spans="1:8" s="84" customFormat="1">
      <c r="A458" s="68"/>
      <c r="B458" s="68"/>
      <c r="C458" s="68"/>
      <c r="D458" s="68"/>
      <c r="E458" s="68"/>
      <c r="F458" s="68"/>
      <c r="G458" s="68"/>
      <c r="H458" s="68"/>
    </row>
    <row r="459" spans="1:8" s="84" customFormat="1">
      <c r="A459" s="68"/>
      <c r="B459" s="68"/>
      <c r="C459" s="68"/>
      <c r="D459" s="68"/>
      <c r="E459" s="68"/>
      <c r="F459" s="68"/>
      <c r="G459" s="68"/>
      <c r="H459" s="68"/>
    </row>
    <row r="460" spans="1:8" s="84" customFormat="1">
      <c r="A460" s="68"/>
      <c r="B460" s="68"/>
      <c r="C460" s="68"/>
      <c r="D460" s="68"/>
      <c r="E460" s="68"/>
      <c r="F460" s="68"/>
      <c r="G460" s="68"/>
      <c r="H460" s="68"/>
    </row>
    <row r="461" spans="1:8" s="84" customFormat="1">
      <c r="A461" s="68"/>
      <c r="B461" s="68"/>
      <c r="C461" s="68"/>
      <c r="D461" s="68"/>
      <c r="E461" s="68"/>
      <c r="F461" s="68"/>
      <c r="G461" s="68"/>
      <c r="H461" s="68"/>
    </row>
    <row r="462" spans="1:8" s="84" customFormat="1">
      <c r="A462" s="68"/>
      <c r="B462" s="68"/>
      <c r="C462" s="68"/>
      <c r="D462" s="68"/>
      <c r="E462" s="68"/>
      <c r="F462" s="68"/>
      <c r="G462" s="68"/>
      <c r="H462" s="68"/>
    </row>
    <row r="463" spans="1:8" s="84" customFormat="1">
      <c r="A463" s="68"/>
      <c r="B463" s="68"/>
      <c r="C463" s="68"/>
      <c r="D463" s="68"/>
      <c r="E463" s="68"/>
      <c r="F463" s="68"/>
      <c r="G463" s="68"/>
      <c r="H463" s="68"/>
    </row>
    <row r="464" spans="1:8" s="84" customFormat="1">
      <c r="A464" s="68"/>
      <c r="B464" s="68"/>
      <c r="C464" s="68"/>
      <c r="D464" s="68"/>
      <c r="E464" s="68"/>
      <c r="F464" s="68"/>
      <c r="G464" s="68"/>
      <c r="H464" s="68"/>
    </row>
    <row r="465" spans="1:8" s="84" customFormat="1">
      <c r="A465" s="68"/>
      <c r="B465" s="68"/>
      <c r="C465" s="68"/>
      <c r="D465" s="68"/>
      <c r="E465" s="68"/>
      <c r="F465" s="68"/>
      <c r="G465" s="68"/>
      <c r="H465" s="68"/>
    </row>
    <row r="466" spans="1:8" s="84" customFormat="1">
      <c r="A466" s="68"/>
      <c r="B466" s="68"/>
      <c r="C466" s="68"/>
      <c r="D466" s="68"/>
      <c r="E466" s="68"/>
      <c r="F466" s="68"/>
      <c r="G466" s="68"/>
      <c r="H466" s="68"/>
    </row>
    <row r="467" spans="1:8" s="84" customFormat="1">
      <c r="A467" s="68"/>
      <c r="B467" s="68"/>
      <c r="C467" s="68"/>
      <c r="D467" s="68"/>
      <c r="E467" s="68"/>
      <c r="F467" s="68"/>
      <c r="G467" s="68"/>
      <c r="H467" s="68"/>
    </row>
    <row r="468" spans="1:8" s="84" customFormat="1">
      <c r="A468" s="68"/>
      <c r="B468" s="68"/>
      <c r="C468" s="68"/>
      <c r="D468" s="68"/>
      <c r="E468" s="68"/>
      <c r="F468" s="68"/>
      <c r="G468" s="68"/>
      <c r="H468" s="68"/>
    </row>
    <row r="469" spans="1:8" s="84" customFormat="1">
      <c r="A469" s="68"/>
      <c r="B469" s="68"/>
      <c r="C469" s="68"/>
      <c r="D469" s="68"/>
      <c r="E469" s="68"/>
      <c r="F469" s="68"/>
      <c r="G469" s="68"/>
      <c r="H469" s="68"/>
    </row>
    <row r="470" spans="1:8" s="84" customFormat="1">
      <c r="A470" s="68"/>
      <c r="B470" s="68"/>
      <c r="C470" s="68"/>
      <c r="D470" s="68"/>
      <c r="E470" s="68"/>
      <c r="F470" s="68"/>
      <c r="G470" s="68"/>
      <c r="H470" s="68"/>
    </row>
    <row r="471" spans="1:8" s="84" customFormat="1">
      <c r="A471" s="68"/>
      <c r="B471" s="68"/>
      <c r="C471" s="68"/>
      <c r="D471" s="68"/>
      <c r="E471" s="68"/>
      <c r="F471" s="68"/>
      <c r="G471" s="68"/>
      <c r="H471" s="68"/>
    </row>
    <row r="472" spans="1:8" s="84" customFormat="1">
      <c r="A472" s="68"/>
      <c r="B472" s="68"/>
      <c r="C472" s="68"/>
      <c r="D472" s="68"/>
      <c r="E472" s="68"/>
      <c r="F472" s="68"/>
      <c r="G472" s="68"/>
      <c r="H472" s="68"/>
    </row>
    <row r="473" spans="1:8" s="84" customFormat="1">
      <c r="A473" s="68"/>
      <c r="B473" s="68"/>
      <c r="C473" s="68"/>
      <c r="D473" s="68"/>
      <c r="E473" s="68"/>
      <c r="F473" s="68"/>
      <c r="G473" s="68"/>
      <c r="H473" s="68"/>
    </row>
    <row r="474" spans="1:8" s="84" customFormat="1">
      <c r="A474" s="68"/>
      <c r="B474" s="68"/>
      <c r="C474" s="68"/>
      <c r="D474" s="68"/>
      <c r="E474" s="68"/>
      <c r="F474" s="68"/>
      <c r="G474" s="68"/>
      <c r="H474" s="68"/>
    </row>
    <row r="475" spans="1:8" s="84" customFormat="1">
      <c r="A475" s="68"/>
      <c r="B475" s="68"/>
      <c r="C475" s="68"/>
      <c r="D475" s="68"/>
      <c r="E475" s="68"/>
      <c r="F475" s="68"/>
      <c r="G475" s="68"/>
      <c r="H475" s="68"/>
    </row>
    <row r="476" spans="1:8" s="84" customFormat="1">
      <c r="A476" s="68"/>
      <c r="B476" s="68"/>
      <c r="C476" s="68"/>
      <c r="D476" s="68"/>
      <c r="E476" s="68"/>
      <c r="F476" s="68"/>
      <c r="G476" s="68"/>
      <c r="H476" s="68"/>
    </row>
    <row r="477" spans="1:8" s="84" customFormat="1">
      <c r="A477" s="68"/>
      <c r="B477" s="68"/>
      <c r="C477" s="68"/>
      <c r="D477" s="68"/>
      <c r="E477" s="68"/>
      <c r="F477" s="68"/>
      <c r="G477" s="68"/>
      <c r="H477" s="68"/>
    </row>
    <row r="478" spans="1:8" s="84" customFormat="1">
      <c r="A478" s="68"/>
      <c r="B478" s="68"/>
      <c r="C478" s="68"/>
      <c r="D478" s="68"/>
      <c r="E478" s="68"/>
      <c r="F478" s="68"/>
      <c r="G478" s="68"/>
      <c r="H478" s="68"/>
    </row>
    <row r="479" spans="1:8" s="84" customFormat="1">
      <c r="A479" s="68"/>
      <c r="B479" s="68"/>
      <c r="C479" s="68"/>
      <c r="D479" s="68"/>
      <c r="E479" s="68"/>
      <c r="F479" s="68"/>
      <c r="G479" s="68"/>
      <c r="H479" s="68"/>
    </row>
    <row r="480" spans="1:8" s="84" customFormat="1">
      <c r="A480" s="68"/>
      <c r="B480" s="68"/>
      <c r="C480" s="68"/>
      <c r="D480" s="68"/>
      <c r="E480" s="68"/>
      <c r="F480" s="68"/>
      <c r="G480" s="68"/>
      <c r="H480" s="68"/>
    </row>
    <row r="481" spans="1:8" s="84" customFormat="1">
      <c r="A481" s="68"/>
      <c r="B481" s="68"/>
      <c r="C481" s="68"/>
      <c r="D481" s="68"/>
      <c r="E481" s="68"/>
      <c r="F481" s="68"/>
      <c r="G481" s="68"/>
      <c r="H481" s="68"/>
    </row>
    <row r="482" spans="1:8" s="84" customFormat="1">
      <c r="A482" s="68"/>
      <c r="B482" s="68"/>
      <c r="C482" s="68"/>
      <c r="D482" s="68"/>
      <c r="E482" s="68"/>
      <c r="F482" s="68"/>
      <c r="G482" s="68"/>
      <c r="H482" s="68"/>
    </row>
    <row r="483" spans="1:8" s="84" customFormat="1">
      <c r="A483" s="68"/>
      <c r="B483" s="68"/>
      <c r="C483" s="68"/>
      <c r="D483" s="68"/>
      <c r="E483" s="68"/>
      <c r="F483" s="68"/>
      <c r="G483" s="68"/>
      <c r="H483" s="68"/>
    </row>
    <row r="484" spans="1:8" s="84" customFormat="1">
      <c r="A484" s="68"/>
      <c r="B484" s="68"/>
      <c r="C484" s="68"/>
      <c r="D484" s="68"/>
      <c r="E484" s="68"/>
      <c r="F484" s="68"/>
      <c r="G484" s="68"/>
      <c r="H484" s="68"/>
    </row>
    <row r="485" spans="1:8" s="84" customFormat="1">
      <c r="A485" s="68"/>
      <c r="B485" s="68"/>
      <c r="C485" s="68"/>
      <c r="D485" s="68"/>
      <c r="E485" s="68"/>
      <c r="F485" s="68"/>
      <c r="G485" s="68"/>
      <c r="H485" s="68"/>
    </row>
    <row r="486" spans="1:8" s="84" customFormat="1">
      <c r="A486" s="68"/>
      <c r="B486" s="68"/>
      <c r="C486" s="68"/>
      <c r="D486" s="68"/>
      <c r="E486" s="68"/>
      <c r="F486" s="68"/>
      <c r="G486" s="68"/>
      <c r="H486" s="68"/>
    </row>
    <row r="487" spans="1:8" s="84" customFormat="1">
      <c r="A487" s="68"/>
      <c r="B487" s="68"/>
      <c r="C487" s="68"/>
      <c r="D487" s="68"/>
      <c r="E487" s="68"/>
      <c r="F487" s="68"/>
      <c r="G487" s="68"/>
      <c r="H487" s="68"/>
    </row>
    <row r="488" spans="1:8" s="84" customFormat="1">
      <c r="A488" s="68"/>
      <c r="B488" s="68"/>
      <c r="C488" s="68"/>
      <c r="D488" s="68"/>
      <c r="E488" s="68"/>
      <c r="F488" s="68"/>
      <c r="G488" s="68"/>
      <c r="H488" s="68"/>
    </row>
    <row r="489" spans="1:8" s="84" customFormat="1">
      <c r="A489" s="68"/>
      <c r="B489" s="68"/>
      <c r="C489" s="68"/>
      <c r="D489" s="68"/>
      <c r="E489" s="68"/>
      <c r="F489" s="68"/>
      <c r="G489" s="68"/>
      <c r="H489" s="68"/>
    </row>
    <row r="490" spans="1:8" s="84" customFormat="1">
      <c r="A490" s="68"/>
      <c r="B490" s="68"/>
      <c r="C490" s="68"/>
      <c r="D490" s="68"/>
      <c r="E490" s="68"/>
      <c r="F490" s="68"/>
      <c r="G490" s="68"/>
      <c r="H490" s="68"/>
    </row>
    <row r="491" spans="1:8" s="84" customFormat="1">
      <c r="A491" s="68"/>
      <c r="B491" s="68"/>
      <c r="C491" s="68"/>
      <c r="D491" s="68"/>
      <c r="E491" s="68"/>
      <c r="F491" s="68"/>
      <c r="G491" s="68"/>
      <c r="H491" s="68"/>
    </row>
    <row r="492" spans="1:8" s="84" customFormat="1">
      <c r="A492" s="68"/>
      <c r="B492" s="68"/>
      <c r="C492" s="68"/>
      <c r="D492" s="68"/>
      <c r="E492" s="68"/>
      <c r="F492" s="68"/>
      <c r="G492" s="68"/>
      <c r="H492" s="68"/>
    </row>
    <row r="493" spans="1:8" s="84" customFormat="1">
      <c r="A493" s="68"/>
      <c r="B493" s="68"/>
      <c r="C493" s="68"/>
      <c r="D493" s="68"/>
      <c r="E493" s="68"/>
      <c r="F493" s="68"/>
      <c r="G493" s="68"/>
      <c r="H493" s="68"/>
    </row>
    <row r="494" spans="1:8" s="84" customFormat="1">
      <c r="A494" s="68"/>
      <c r="B494" s="68"/>
      <c r="C494" s="68"/>
      <c r="D494" s="68"/>
      <c r="E494" s="68"/>
      <c r="F494" s="68"/>
      <c r="G494" s="68"/>
      <c r="H494" s="68"/>
    </row>
    <row r="495" spans="1:8" s="84" customFormat="1">
      <c r="A495" s="68"/>
      <c r="B495" s="68"/>
      <c r="C495" s="68"/>
      <c r="D495" s="68"/>
      <c r="E495" s="68"/>
      <c r="F495" s="68"/>
      <c r="G495" s="68"/>
      <c r="H495" s="68"/>
    </row>
    <row r="496" spans="1:8" s="84" customFormat="1">
      <c r="A496" s="68"/>
      <c r="B496" s="68"/>
      <c r="C496" s="68"/>
      <c r="D496" s="68"/>
      <c r="E496" s="68"/>
      <c r="F496" s="68"/>
      <c r="G496" s="68"/>
      <c r="H496" s="68"/>
    </row>
    <row r="497" spans="1:8" s="84" customFormat="1">
      <c r="A497" s="68"/>
      <c r="B497" s="68"/>
      <c r="C497" s="68"/>
      <c r="D497" s="68"/>
      <c r="E497" s="68"/>
      <c r="F497" s="68"/>
      <c r="G497" s="68"/>
      <c r="H497" s="68"/>
    </row>
    <row r="498" spans="1:8" s="84" customFormat="1">
      <c r="A498" s="68"/>
      <c r="B498" s="68"/>
      <c r="C498" s="68"/>
      <c r="D498" s="68"/>
      <c r="E498" s="68"/>
      <c r="F498" s="68"/>
      <c r="G498" s="68"/>
      <c r="H498" s="68"/>
    </row>
    <row r="499" spans="1:8" s="84" customFormat="1">
      <c r="A499" s="68"/>
      <c r="B499" s="68"/>
      <c r="C499" s="68"/>
      <c r="D499" s="68"/>
      <c r="E499" s="68"/>
      <c r="F499" s="68"/>
      <c r="G499" s="68"/>
      <c r="H499" s="68"/>
    </row>
    <row r="500" spans="1:8" s="84" customFormat="1">
      <c r="A500" s="68"/>
      <c r="B500" s="68"/>
      <c r="C500" s="68"/>
      <c r="D500" s="68"/>
      <c r="E500" s="68"/>
      <c r="F500" s="68"/>
      <c r="G500" s="68"/>
      <c r="H500" s="68"/>
    </row>
    <row r="501" spans="1:8" s="84" customFormat="1">
      <c r="A501" s="68"/>
      <c r="B501" s="68"/>
      <c r="C501" s="68"/>
      <c r="D501" s="68"/>
      <c r="E501" s="68"/>
      <c r="F501" s="68"/>
      <c r="G501" s="68"/>
      <c r="H501" s="68"/>
    </row>
    <row r="502" spans="1:8" s="84" customFormat="1">
      <c r="A502" s="68"/>
      <c r="B502" s="68"/>
      <c r="C502" s="68"/>
      <c r="D502" s="68"/>
      <c r="E502" s="68"/>
      <c r="F502" s="68"/>
      <c r="G502" s="68"/>
      <c r="H502" s="68"/>
    </row>
    <row r="503" spans="1:8" s="84" customFormat="1">
      <c r="A503" s="68"/>
      <c r="B503" s="68"/>
      <c r="C503" s="68"/>
      <c r="D503" s="68"/>
      <c r="E503" s="68"/>
      <c r="F503" s="68"/>
      <c r="G503" s="68"/>
      <c r="H503" s="68"/>
    </row>
    <row r="504" spans="1:8" s="84" customFormat="1">
      <c r="A504" s="68"/>
      <c r="B504" s="68"/>
      <c r="C504" s="68"/>
      <c r="D504" s="68"/>
      <c r="E504" s="68"/>
      <c r="F504" s="68"/>
      <c r="G504" s="68"/>
      <c r="H504" s="68"/>
    </row>
    <row r="505" spans="1:8" s="84" customFormat="1">
      <c r="A505" s="68"/>
      <c r="B505" s="68"/>
      <c r="C505" s="68"/>
      <c r="D505" s="68"/>
      <c r="E505" s="68"/>
      <c r="F505" s="68"/>
      <c r="G505" s="68"/>
      <c r="H505" s="68"/>
    </row>
    <row r="506" spans="1:8" s="84" customFormat="1">
      <c r="A506" s="68"/>
      <c r="B506" s="68"/>
      <c r="C506" s="68"/>
      <c r="D506" s="68"/>
      <c r="E506" s="68"/>
      <c r="F506" s="68"/>
      <c r="G506" s="68"/>
      <c r="H506" s="68"/>
    </row>
    <row r="507" spans="1:8" s="84" customFormat="1">
      <c r="A507" s="68"/>
      <c r="B507" s="68"/>
      <c r="C507" s="68"/>
      <c r="D507" s="68"/>
      <c r="E507" s="68"/>
      <c r="F507" s="68"/>
      <c r="G507" s="68"/>
      <c r="H507" s="68"/>
    </row>
    <row r="508" spans="1:8" s="84" customFormat="1">
      <c r="A508" s="68"/>
      <c r="B508" s="68"/>
      <c r="C508" s="68"/>
      <c r="D508" s="68"/>
      <c r="E508" s="68"/>
      <c r="F508" s="68"/>
      <c r="G508" s="68"/>
      <c r="H508" s="68"/>
    </row>
    <row r="509" spans="1:8" s="84" customFormat="1">
      <c r="A509" s="68"/>
      <c r="B509" s="68"/>
      <c r="C509" s="68"/>
      <c r="D509" s="68"/>
      <c r="E509" s="68"/>
      <c r="F509" s="68"/>
      <c r="G509" s="68"/>
      <c r="H509" s="68"/>
    </row>
  </sheetData>
  <mergeCells count="9">
    <mergeCell ref="A32:N32"/>
    <mergeCell ref="A1:M1"/>
    <mergeCell ref="A2:M2"/>
    <mergeCell ref="A3:M3"/>
    <mergeCell ref="I23:J23"/>
    <mergeCell ref="C23:D23"/>
    <mergeCell ref="C6:G6"/>
    <mergeCell ref="I6:M6"/>
    <mergeCell ref="A4:M4"/>
  </mergeCells>
  <phoneticPr fontId="3" type="noConversion"/>
  <pageMargins left="0.26" right="0.3" top="0.78740157480314965" bottom="0.39370078740157483" header="0" footer="0"/>
  <pageSetup scale="6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G17"/>
  <sheetViews>
    <sheetView showGridLines="0" view="pageBreakPreview" zoomScale="85" zoomScaleNormal="85" zoomScaleSheetLayoutView="85" workbookViewId="0">
      <selection sqref="A1:G1"/>
    </sheetView>
  </sheetViews>
  <sheetFormatPr defaultColWidth="9.85546875" defaultRowHeight="15.75"/>
  <cols>
    <col min="1" max="1" width="22.5703125" style="1" customWidth="1"/>
    <col min="2" max="2" width="19.28515625" style="1" bestFit="1" customWidth="1"/>
    <col min="3" max="3" width="20" style="1" bestFit="1" customWidth="1"/>
    <col min="4" max="4" width="12.28515625" style="1" bestFit="1" customWidth="1"/>
    <col min="5" max="7" width="14.5703125" style="1" customWidth="1"/>
    <col min="8" max="16384" width="9.85546875" style="6"/>
  </cols>
  <sheetData>
    <row r="1" spans="1:7" ht="18">
      <c r="A1" s="355" t="s">
        <v>1</v>
      </c>
      <c r="B1" s="355"/>
      <c r="C1" s="355"/>
      <c r="D1" s="355"/>
      <c r="E1" s="355"/>
      <c r="F1" s="355"/>
      <c r="G1" s="355"/>
    </row>
    <row r="2" spans="1:7" ht="22.5" customHeight="1">
      <c r="A2" s="356" t="s">
        <v>83</v>
      </c>
      <c r="B2" s="356"/>
      <c r="C2" s="356"/>
      <c r="D2" s="356"/>
      <c r="E2" s="356"/>
      <c r="F2" s="356"/>
      <c r="G2" s="356"/>
    </row>
    <row r="3" spans="1:7" s="17" customFormat="1">
      <c r="A3" s="10"/>
      <c r="B3" s="10"/>
      <c r="C3" s="10"/>
      <c r="D3" s="10"/>
      <c r="E3" s="10"/>
      <c r="F3" s="10"/>
      <c r="G3" s="10"/>
    </row>
    <row r="4" spans="1:7" ht="16.5" customHeight="1">
      <c r="A4" s="4"/>
      <c r="B4" s="86"/>
      <c r="C4" s="7"/>
      <c r="D4" s="7"/>
      <c r="E4" s="7"/>
      <c r="G4" s="7"/>
    </row>
    <row r="5" spans="1:7">
      <c r="A5" s="366"/>
      <c r="B5" s="366"/>
      <c r="C5" s="366"/>
      <c r="D5" s="366"/>
      <c r="E5" s="366"/>
      <c r="F5" s="4"/>
      <c r="G5" s="7"/>
    </row>
    <row r="7" spans="1:7">
      <c r="A7" s="95"/>
      <c r="B7" s="95"/>
      <c r="D7" s="366" t="s">
        <v>36</v>
      </c>
      <c r="E7" s="366"/>
      <c r="F7" s="366"/>
      <c r="G7" s="366"/>
    </row>
    <row r="8" spans="1:7">
      <c r="B8" s="369" t="s">
        <v>52</v>
      </c>
      <c r="C8" s="369"/>
      <c r="D8" s="176">
        <v>40878</v>
      </c>
      <c r="E8" s="87"/>
      <c r="F8" s="368">
        <v>40513</v>
      </c>
      <c r="G8" s="368"/>
    </row>
    <row r="9" spans="1:7">
      <c r="B9" s="138"/>
      <c r="C9" s="138" t="s">
        <v>134</v>
      </c>
      <c r="D9" s="139"/>
      <c r="E9" s="4"/>
      <c r="F9" s="177"/>
    </row>
    <row r="10" spans="1:7">
      <c r="A10" s="15"/>
      <c r="B10" s="137" t="s">
        <v>133</v>
      </c>
      <c r="C10" s="35" t="s">
        <v>135</v>
      </c>
      <c r="D10" s="140" t="s">
        <v>39</v>
      </c>
      <c r="E10" s="35" t="s">
        <v>35</v>
      </c>
      <c r="F10" s="35" t="s">
        <v>39</v>
      </c>
      <c r="G10" s="35" t="s">
        <v>35</v>
      </c>
    </row>
    <row r="11" spans="1:7">
      <c r="A11" s="26" t="s">
        <v>34</v>
      </c>
      <c r="B11" s="159">
        <v>2.599931968784408E-2</v>
      </c>
      <c r="C11" s="279">
        <v>3.8188969297935804E-2</v>
      </c>
      <c r="D11" s="280">
        <v>13.9787</v>
      </c>
      <c r="E11" s="272">
        <v>1</v>
      </c>
      <c r="F11" s="270">
        <v>12.357100000000001</v>
      </c>
      <c r="G11" s="160">
        <v>1</v>
      </c>
    </row>
    <row r="12" spans="1:7">
      <c r="A12" s="26" t="s">
        <v>32</v>
      </c>
      <c r="B12" s="279">
        <v>7.5100643763132968E-3</v>
      </c>
      <c r="C12" s="279">
        <v>3.7182943545630773E-2</v>
      </c>
      <c r="D12" s="195">
        <v>1942.7</v>
      </c>
      <c r="E12" s="273">
        <v>7.1955011067071596E-3</v>
      </c>
      <c r="F12" s="271">
        <v>1913.98</v>
      </c>
      <c r="G12" s="160">
        <v>6.4562325625137154E-3</v>
      </c>
    </row>
    <row r="13" spans="1:7">
      <c r="A13" s="26" t="s">
        <v>31</v>
      </c>
      <c r="B13" s="159">
        <v>5.8588669018587503E-2</v>
      </c>
      <c r="C13" s="159">
        <v>0.2756959743973284</v>
      </c>
      <c r="D13" s="195">
        <v>4.3</v>
      </c>
      <c r="E13" s="274">
        <v>3.2508604651162791</v>
      </c>
      <c r="F13" s="271">
        <v>4.3</v>
      </c>
      <c r="G13" s="196">
        <v>2.8737441860465118</v>
      </c>
    </row>
    <row r="14" spans="1:7">
      <c r="A14" s="26" t="s">
        <v>30</v>
      </c>
      <c r="B14" s="159">
        <v>1.4569950966511147E-2</v>
      </c>
      <c r="C14" s="318">
        <v>6.5033527436801686E-2</v>
      </c>
      <c r="D14" s="195">
        <v>1.8757999999999999</v>
      </c>
      <c r="E14" s="273">
        <v>7.4521270924405592</v>
      </c>
      <c r="F14" s="271">
        <v>1.6661999999999999</v>
      </c>
      <c r="G14" s="160">
        <v>7.4163365742407885</v>
      </c>
    </row>
    <row r="15" spans="1:7">
      <c r="A15" s="17" t="s">
        <v>29</v>
      </c>
      <c r="B15" s="279">
        <v>2.0765973552432371E-2</v>
      </c>
      <c r="C15" s="279">
        <v>9.5084125758017501E-2</v>
      </c>
      <c r="D15" s="195">
        <v>4.3040000000000003</v>
      </c>
      <c r="E15" s="273">
        <v>3.2478392193308547</v>
      </c>
      <c r="F15" s="271">
        <v>3.976</v>
      </c>
      <c r="G15" s="160">
        <v>3.107922535211268</v>
      </c>
    </row>
    <row r="16" spans="1:7">
      <c r="A16" s="277" t="s">
        <v>100</v>
      </c>
      <c r="B16" s="325">
        <v>7.6665491716600975E-3</v>
      </c>
      <c r="C16" s="325">
        <v>2.7495731871686413E-2</v>
      </c>
      <c r="D16" s="281">
        <v>0.77464062863000005</v>
      </c>
      <c r="E16" s="276">
        <v>18.045400000155166</v>
      </c>
      <c r="F16" s="275">
        <v>0.75319999999999998</v>
      </c>
      <c r="G16" s="316">
        <v>16.406133828996285</v>
      </c>
    </row>
    <row r="17" spans="2:3">
      <c r="B17" s="197"/>
      <c r="C17" s="197"/>
    </row>
  </sheetData>
  <mergeCells count="6">
    <mergeCell ref="F8:G8"/>
    <mergeCell ref="B8:C8"/>
    <mergeCell ref="A1:G1"/>
    <mergeCell ref="A2:G2"/>
    <mergeCell ref="A5:E5"/>
    <mergeCell ref="D7:G7"/>
  </mergeCells>
  <phoneticPr fontId="0" type="noConversion"/>
  <pageMargins left="1.01" right="0.3" top="0.78740157480314965" bottom="0.39370078740157483" header="0.51181102362204722" footer="0.51181102362204722"/>
  <pageSetup scale="79" orientation="portrait" r:id="rId1"/>
  <headerFooter alignWithMargins="0"/>
  <drawing r:id="rId2"/>
  <legacyDrawing r:id="rId3"/>
  <oleObjects>
    <oleObject progId="Word.Picture.8" shapeId="18437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S39"/>
  <sheetViews>
    <sheetView showGridLines="0" view="pageBreakPreview" topLeftCell="A34" zoomScale="95" zoomScaleNormal="70" zoomScaleSheetLayoutView="95" workbookViewId="0">
      <selection activeCell="G9" sqref="G9"/>
    </sheetView>
  </sheetViews>
  <sheetFormatPr defaultColWidth="9.85546875" defaultRowHeight="15.75"/>
  <cols>
    <col min="1" max="1" width="32.85546875" style="6" customWidth="1"/>
    <col min="2" max="2" width="11.5703125" style="6" customWidth="1"/>
    <col min="3" max="3" width="13.7109375" style="6" customWidth="1"/>
    <col min="4" max="4" width="13.7109375" style="6" bestFit="1" customWidth="1"/>
    <col min="5" max="5" width="16.85546875" style="6" bestFit="1" customWidth="1"/>
    <col min="6" max="6" width="1.140625" style="6" customWidth="1"/>
    <col min="7" max="7" width="14.42578125" style="6" customWidth="1"/>
    <col min="8" max="8" width="19" style="6" customWidth="1"/>
    <col min="9" max="9" width="18.140625" style="117" customWidth="1"/>
    <col min="10" max="10" width="19.28515625" style="6" customWidth="1"/>
    <col min="11" max="11" width="17.42578125" style="6" customWidth="1"/>
    <col min="12" max="12" width="13.140625" style="6" bestFit="1" customWidth="1"/>
    <col min="13" max="13" width="9.42578125" style="6" customWidth="1"/>
    <col min="14" max="14" width="7.85546875" style="6" customWidth="1"/>
    <col min="15" max="15" width="12.140625" style="6" bestFit="1" customWidth="1"/>
    <col min="16" max="16384" width="9.85546875" style="6"/>
  </cols>
  <sheetData>
    <row r="1" spans="1:19" ht="14.25" customHeight="1">
      <c r="A1" s="355" t="s">
        <v>1</v>
      </c>
      <c r="B1" s="362"/>
      <c r="C1" s="362"/>
      <c r="D1" s="362"/>
      <c r="E1" s="362"/>
      <c r="F1" s="362"/>
      <c r="G1" s="362"/>
      <c r="H1" s="362"/>
      <c r="I1" s="362"/>
      <c r="K1" s="13"/>
      <c r="L1" s="13"/>
      <c r="M1" s="13"/>
    </row>
    <row r="2" spans="1:19" ht="14.25" customHeight="1">
      <c r="A2" s="356" t="s">
        <v>63</v>
      </c>
      <c r="B2" s="363"/>
      <c r="C2" s="363"/>
      <c r="D2" s="363"/>
      <c r="E2" s="363"/>
      <c r="F2" s="363"/>
      <c r="G2" s="363"/>
      <c r="H2" s="363"/>
      <c r="I2" s="363"/>
      <c r="J2" s="10"/>
      <c r="K2" s="11"/>
      <c r="L2" s="11"/>
      <c r="M2" s="11"/>
    </row>
    <row r="3" spans="1:19" ht="21" customHeight="1">
      <c r="A3" s="357" t="str">
        <f ca="1">+'Consolidado Resultados'!A3:M3</f>
        <v>Millones de pesos</v>
      </c>
      <c r="B3" s="357"/>
      <c r="C3" s="357"/>
      <c r="D3" s="357"/>
      <c r="E3" s="357"/>
      <c r="F3" s="357"/>
      <c r="G3" s="357"/>
      <c r="H3" s="357"/>
      <c r="I3" s="357"/>
      <c r="J3" s="10"/>
      <c r="K3" s="10"/>
      <c r="L3" s="10"/>
      <c r="M3" s="10"/>
    </row>
    <row r="4" spans="1:19" ht="18">
      <c r="A4" s="357" t="s">
        <v>119</v>
      </c>
      <c r="B4" s="364"/>
      <c r="C4" s="364"/>
      <c r="D4" s="364"/>
      <c r="E4" s="364"/>
      <c r="F4" s="364"/>
      <c r="G4" s="364"/>
      <c r="H4" s="364"/>
      <c r="I4" s="364"/>
      <c r="J4" s="10"/>
      <c r="K4" s="10"/>
      <c r="L4" s="10"/>
      <c r="M4" s="10"/>
    </row>
    <row r="6" spans="1:19">
      <c r="A6" s="41"/>
      <c r="B6" s="41"/>
      <c r="C6" s="41"/>
      <c r="D6" s="41"/>
      <c r="E6" s="46"/>
      <c r="F6" s="46"/>
      <c r="G6" s="46"/>
      <c r="H6" s="47"/>
    </row>
    <row r="8" spans="1:19" ht="31.5">
      <c r="A8" s="94" t="s">
        <v>13</v>
      </c>
      <c r="B8" s="94"/>
      <c r="C8" s="37"/>
      <c r="D8" s="37"/>
      <c r="E8" s="16" t="s">
        <v>115</v>
      </c>
      <c r="F8" s="16"/>
      <c r="G8" s="315" t="s">
        <v>117</v>
      </c>
      <c r="H8" s="285" t="s">
        <v>107</v>
      </c>
      <c r="I8" s="285" t="s">
        <v>108</v>
      </c>
      <c r="J8" s="285" t="s">
        <v>109</v>
      </c>
      <c r="K8" s="285" t="s">
        <v>110</v>
      </c>
      <c r="R8" s="49"/>
      <c r="S8" s="49"/>
    </row>
    <row r="9" spans="1:19">
      <c r="A9" s="51" t="s">
        <v>81</v>
      </c>
      <c r="B9" s="51"/>
      <c r="E9" s="235">
        <f>ROUND([2]Balance!$H$13/1000,0)</f>
        <v>27658</v>
      </c>
      <c r="F9" s="100"/>
      <c r="G9" s="105">
        <f>+'[3] Consolidado Balance'!$E$9</f>
        <v>25842</v>
      </c>
      <c r="H9" s="288">
        <f>-'[2]Extraccion Balance'!$T$13/1000</f>
        <v>0</v>
      </c>
      <c r="I9" s="117">
        <f>+[2]Balance!$J$11/1000</f>
        <v>0</v>
      </c>
      <c r="K9" s="117">
        <f ca="1">+G9+H9+I9</f>
        <v>25842</v>
      </c>
      <c r="L9" s="117">
        <f ca="1">+' Consolidado Balance'!G9</f>
        <v>27163</v>
      </c>
    </row>
    <row r="10" spans="1:19">
      <c r="A10" s="51" t="s">
        <v>14</v>
      </c>
      <c r="B10" s="51"/>
      <c r="E10" s="235">
        <f>ROUND([2]Balance!$H$20/1000,0)</f>
        <v>10499</v>
      </c>
      <c r="F10" s="100"/>
      <c r="G10" s="105">
        <f>+'[3] Consolidado Balance'!$E$10</f>
        <v>6200</v>
      </c>
      <c r="H10" s="288">
        <f>-'[2]Extraccion Balance'!$T$20/1000</f>
        <v>0</v>
      </c>
      <c r="J10" s="122">
        <f>+'[2]Extraccion Balance'!$R$18/1000</f>
        <v>0</v>
      </c>
      <c r="K10" s="117">
        <f ca="1">+G10+H10+J10</f>
        <v>6200</v>
      </c>
      <c r="L10" s="117">
        <f ca="1">+' Consolidado Balance'!G10</f>
        <v>7702</v>
      </c>
      <c r="P10" s="34"/>
    </row>
    <row r="11" spans="1:19">
      <c r="A11" s="51" t="s">
        <v>15</v>
      </c>
      <c r="B11" s="51"/>
      <c r="E11" s="235">
        <f>ROUND([2]Balance!$H$25/1000,0)</f>
        <v>14385</v>
      </c>
      <c r="F11" s="100"/>
      <c r="G11" s="105">
        <f>+'[3] Consolidado Balance'!$E$11</f>
        <v>9960</v>
      </c>
      <c r="H11" s="288">
        <f>-'[2]Extraccion Balance'!$T$25/1000</f>
        <v>0</v>
      </c>
      <c r="J11" s="122"/>
      <c r="K11" s="117">
        <f ca="1">+G11+H11</f>
        <v>9960</v>
      </c>
      <c r="L11" s="117">
        <f ca="1">+' Consolidado Balance'!G11</f>
        <v>11314</v>
      </c>
      <c r="P11" s="34"/>
    </row>
    <row r="12" spans="1:19">
      <c r="A12" s="14" t="s">
        <v>88</v>
      </c>
      <c r="B12" s="14"/>
      <c r="C12" s="17"/>
      <c r="D12" s="17"/>
      <c r="E12" s="100">
        <f>+E14-E11-E10-E9-E13</f>
        <v>6425</v>
      </c>
      <c r="F12" s="100"/>
      <c r="G12" s="100">
        <f>+'[3] Consolidado Balance'!$E$12</f>
        <v>4332</v>
      </c>
      <c r="H12" s="97">
        <f>-(+'[2]Extraccion Balance'!$T$27+'[2]Extraccion Balance'!$T$32)/1000</f>
        <v>0</v>
      </c>
      <c r="I12" s="117">
        <f>-334+'[2]Extraccion Balance'!$R$27/1000</f>
        <v>-334</v>
      </c>
      <c r="K12" s="117">
        <f ca="1">+G12+H12+I12</f>
        <v>3998</v>
      </c>
      <c r="L12" s="117">
        <f ca="1">+' Consolidado Balance'!G12</f>
        <v>5281</v>
      </c>
      <c r="P12" s="34"/>
    </row>
    <row r="13" spans="1:19">
      <c r="A13" s="18" t="s">
        <v>96</v>
      </c>
      <c r="B13" s="18"/>
      <c r="C13" s="37"/>
      <c r="D13" s="37"/>
      <c r="E13" s="236">
        <f>+ROUND([2]Balance!$H$57/1000,0)</f>
        <v>0</v>
      </c>
      <c r="F13" s="102"/>
      <c r="G13" s="102"/>
      <c r="H13" s="289"/>
      <c r="I13" s="205">
        <f>-SUM(H9:H12)</f>
        <v>0</v>
      </c>
      <c r="J13" s="286">
        <f>+SUM('[2]Extraccion Balance'!$R$34/1000)</f>
        <v>0</v>
      </c>
      <c r="K13" s="205" t="e">
        <f ca="1">+' Consolidado Balance'!#REF!</f>
        <v>#REF!</v>
      </c>
      <c r="L13" s="117" t="e">
        <f ca="1">+' Consolidado Balance'!#REF!</f>
        <v>#REF!</v>
      </c>
      <c r="P13" s="34"/>
    </row>
    <row r="14" spans="1:19">
      <c r="A14" s="51" t="s">
        <v>41</v>
      </c>
      <c r="B14" s="51"/>
      <c r="E14" s="235">
        <f>ROUND([2]Balance!$H$36/1000,0)</f>
        <v>58967</v>
      </c>
      <c r="F14" s="100"/>
      <c r="G14" s="105">
        <f>+'[3] Consolidado Balance'!$E$13</f>
        <v>0</v>
      </c>
      <c r="H14" s="49">
        <f>SUM(H9:H13)</f>
        <v>0</v>
      </c>
      <c r="I14" s="49">
        <f>SUM(I9:I13)</f>
        <v>-334</v>
      </c>
      <c r="J14" s="49">
        <f>SUM(J9:J13)</f>
        <v>0</v>
      </c>
      <c r="K14" s="49" t="e">
        <f ca="1">SUM(K9:K13)</f>
        <v>#REF!</v>
      </c>
      <c r="L14" s="49" t="e">
        <f ca="1">SUM(L9:L13)</f>
        <v>#REF!</v>
      </c>
    </row>
    <row r="15" spans="1:19">
      <c r="A15" s="51" t="s">
        <v>95</v>
      </c>
      <c r="B15" s="51"/>
      <c r="E15" s="235">
        <f>ROUND([2]Balance!$H$52/1000,0)</f>
        <v>78972</v>
      </c>
      <c r="F15" s="100"/>
      <c r="G15" s="105"/>
      <c r="H15" s="288">
        <f>-'[2]Extraccion Balance'!$V$37/1000</f>
        <v>0</v>
      </c>
      <c r="I15" s="117">
        <f>+'[2]Extraccion Balance'!$J$37/1000</f>
        <v>0</v>
      </c>
      <c r="K15" s="49">
        <f ca="1">+G15+H15+I15</f>
        <v>0</v>
      </c>
      <c r="L15" s="117">
        <f ca="1">+' Consolidado Balance'!G14</f>
        <v>68793</v>
      </c>
      <c r="M15" s="49">
        <f>+K15-L15</f>
        <v>-68793</v>
      </c>
    </row>
    <row r="16" spans="1:19">
      <c r="A16" s="51" t="s">
        <v>16</v>
      </c>
      <c r="B16" s="51"/>
      <c r="E16" s="235">
        <f>ROUND(([2]Balance!$H$42+[2]Balance!$H$53)/1000,0)-1</f>
        <v>53401</v>
      </c>
      <c r="F16" s="100"/>
      <c r="G16" s="105">
        <f>+'[3] Consolidado Balance'!$E$14</f>
        <v>46334</v>
      </c>
      <c r="H16" s="288">
        <f>-('[2]Extraccion Balance'!$T$44+'[2]Extraccion Balance'!$T$57)/1000</f>
        <v>0</v>
      </c>
      <c r="K16" s="49">
        <f ca="1">+G16+H16+I16</f>
        <v>46334</v>
      </c>
      <c r="L16" s="117">
        <f ca="1">+' Consolidado Balance'!G15</f>
        <v>41911</v>
      </c>
    </row>
    <row r="17" spans="1:16" ht="18.75">
      <c r="A17" s="51" t="s">
        <v>51</v>
      </c>
      <c r="B17" s="51"/>
      <c r="E17" s="235">
        <f>ROUND([2]Balance!$H$44/1000,0)</f>
        <v>71608</v>
      </c>
      <c r="F17" s="100"/>
      <c r="G17" s="105">
        <f>+'[3] Consolidado Balance'!$E$15</f>
        <v>73626</v>
      </c>
      <c r="H17" s="288">
        <f>-'[2]Extraccion Balance'!$T$46/1000</f>
        <v>0</v>
      </c>
      <c r="K17" s="49">
        <f ca="1">+G17+H17+I17</f>
        <v>73626</v>
      </c>
      <c r="L17" s="117">
        <f ca="1">+' Consolidado Balance'!G16</f>
        <v>52340</v>
      </c>
    </row>
    <row r="18" spans="1:16">
      <c r="A18" s="6" t="s">
        <v>47</v>
      </c>
      <c r="E18" s="268">
        <f>E20-SUM(E14:E17)</f>
        <v>11756</v>
      </c>
      <c r="F18" s="103"/>
      <c r="G18" s="106">
        <f>+'[3] Consolidado Balance'!$E$16</f>
        <v>41320</v>
      </c>
      <c r="H18" s="287">
        <f>-('[2]Extraccion Balance'!$T$55+'[2]Extraccion Balance'!$T$37)/1000</f>
        <v>0</v>
      </c>
      <c r="I18" s="117">
        <f>-I15+'[2]Extraccion Balance'!$P$37/1000</f>
        <v>0</v>
      </c>
      <c r="J18" s="291">
        <f>+'[2]Extraccion Balance'!$R$55/1000</f>
        <v>0</v>
      </c>
      <c r="K18" s="49">
        <f ca="1">+G18+H18+I18+J18</f>
        <v>41320</v>
      </c>
      <c r="L18" s="117">
        <f ca="1">+' Consolidado Balance'!G17</f>
        <v>9074</v>
      </c>
      <c r="M18" s="49">
        <f>+K18-L18</f>
        <v>32246</v>
      </c>
    </row>
    <row r="19" spans="1:16">
      <c r="A19" s="18" t="s">
        <v>97</v>
      </c>
      <c r="E19" s="237">
        <f>+ROUND([2]Balance!$H$57/1000,0)</f>
        <v>0</v>
      </c>
      <c r="F19" s="103"/>
      <c r="G19" s="237"/>
      <c r="H19" s="288"/>
      <c r="I19" s="205">
        <f>-SUM(H16:H18)</f>
        <v>0</v>
      </c>
      <c r="K19" s="49">
        <f ca="1">+G19+H19+I19</f>
        <v>0</v>
      </c>
      <c r="L19" s="117" t="e">
        <f ca="1">+' Consolidado Balance'!#REF!</f>
        <v>#REF!</v>
      </c>
      <c r="M19" s="49" t="e">
        <f>+K19-L19</f>
        <v>#REF!</v>
      </c>
    </row>
    <row r="20" spans="1:16">
      <c r="A20" s="24" t="s">
        <v>80</v>
      </c>
      <c r="B20" s="28"/>
      <c r="C20" s="28"/>
      <c r="D20" s="28"/>
      <c r="E20" s="225">
        <f>ROUND([2]Balance!$H$59/1000,0)</f>
        <v>274704</v>
      </c>
      <c r="F20" s="147"/>
      <c r="G20" s="147">
        <f>+'[3] Consolidado Balance'!$E$17</f>
        <v>52399</v>
      </c>
      <c r="H20" s="290">
        <f>+SUM(H14:H19)</f>
        <v>0</v>
      </c>
      <c r="I20" s="290">
        <f>+SUM(I14:I19)</f>
        <v>-334</v>
      </c>
      <c r="J20" s="290">
        <f>+SUM(J14:J19)</f>
        <v>0</v>
      </c>
      <c r="K20" s="290" t="e">
        <f ca="1">+SUM(K14:K19)</f>
        <v>#REF!</v>
      </c>
      <c r="L20" s="117">
        <f ca="1">+' Consolidado Balance'!G18</f>
        <v>223578</v>
      </c>
    </row>
    <row r="21" spans="1:16">
      <c r="E21" s="238"/>
      <c r="F21" s="107"/>
      <c r="G21" s="107"/>
      <c r="P21" s="34"/>
    </row>
    <row r="22" spans="1:16">
      <c r="A22" s="94" t="s">
        <v>17</v>
      </c>
      <c r="B22" s="94"/>
      <c r="C22" s="37"/>
      <c r="D22" s="37"/>
      <c r="E22" s="239"/>
      <c r="F22" s="58"/>
      <c r="G22" s="58"/>
      <c r="H22" s="21"/>
      <c r="I22" s="205"/>
      <c r="J22" s="173"/>
      <c r="K22" s="173"/>
      <c r="L22" s="118"/>
      <c r="P22" s="34"/>
    </row>
    <row r="23" spans="1:16">
      <c r="A23" s="51" t="s">
        <v>75</v>
      </c>
      <c r="B23" s="51"/>
      <c r="E23" s="235">
        <f>+([2]Balance!$H$60/1000)</f>
        <v>638.12199999999996</v>
      </c>
      <c r="F23" s="100"/>
      <c r="G23" s="105">
        <f>+'[3] Consolidado Balance'!$E$20</f>
        <v>221943</v>
      </c>
      <c r="H23" s="163">
        <f>+'[2]Extraccion Balance'!$T$62</f>
        <v>0</v>
      </c>
      <c r="I23" s="163"/>
      <c r="J23" s="163"/>
      <c r="K23" s="163">
        <f ca="1">+G23+H23+I23</f>
        <v>221943</v>
      </c>
      <c r="L23" s="117">
        <f ca="1">+' Consolidado Balance'!G21</f>
        <v>1578.326</v>
      </c>
    </row>
    <row r="24" spans="1:16">
      <c r="A24" s="51" t="s">
        <v>18</v>
      </c>
      <c r="B24" s="51"/>
      <c r="E24" s="235">
        <f>+[2]Balance!$H$62/1000</f>
        <v>4934.7759999999998</v>
      </c>
      <c r="F24" s="100"/>
      <c r="G24" s="105" t="e">
        <f>+'[3] Consolidado Balance'!$E$21</f>
        <v>#REF!</v>
      </c>
      <c r="H24" s="288">
        <f>-'[2]Extraccion Balance'!$T$64/1000</f>
        <v>0</v>
      </c>
      <c r="I24" s="288"/>
      <c r="J24" s="288"/>
      <c r="K24" s="288" t="e">
        <f ca="1">+G24+H24+I24</f>
        <v>#REF!</v>
      </c>
      <c r="L24" s="117">
        <f ca="1">+' Consolidado Balance'!G22</f>
        <v>1724.6669999999999</v>
      </c>
    </row>
    <row r="25" spans="1:16">
      <c r="A25" s="51" t="s">
        <v>19</v>
      </c>
      <c r="B25" s="51"/>
      <c r="E25" s="235">
        <f>ROUND([2]Balance!$H$64/1000,0)</f>
        <v>216</v>
      </c>
      <c r="F25" s="100"/>
      <c r="G25" s="105" t="e">
        <f>+'[3] Consolidado Balance'!$E$22</f>
        <v>#REF!</v>
      </c>
      <c r="H25" s="288">
        <f>-'[2]Extraccion Balance'!$T$63/1000</f>
        <v>0</v>
      </c>
      <c r="I25" s="288"/>
      <c r="J25" s="288"/>
      <c r="K25" s="288" t="e">
        <f ca="1">+G25+H25+I25</f>
        <v>#REF!</v>
      </c>
      <c r="L25" s="117">
        <f ca="1">+' Consolidado Balance'!G23</f>
        <v>165</v>
      </c>
    </row>
    <row r="26" spans="1:16">
      <c r="A26" s="14" t="s">
        <v>20</v>
      </c>
      <c r="B26" s="14"/>
      <c r="C26" s="17"/>
      <c r="D26" s="17"/>
      <c r="E26" s="240">
        <f>+E28-(SUM(E23:E25,E27))</f>
        <v>32841.101999999999</v>
      </c>
      <c r="F26" s="100"/>
      <c r="G26" s="240">
        <f>+'[3] Consolidado Balance'!$E$23</f>
        <v>2022.5930000000001</v>
      </c>
      <c r="H26" s="97">
        <f>-SUM('[2]Extraccion Balance'!$T$65:$T$67,'[2]Extraccion Balance'!$T$74)/1000</f>
        <v>0</v>
      </c>
      <c r="I26" s="97">
        <f>+('[2]Extraccion Balance'!$R$67-'[2]Extraccion Balance'!$L$67)/1000-8</f>
        <v>-8</v>
      </c>
      <c r="J26" s="97">
        <f>+J13+J10</f>
        <v>0</v>
      </c>
      <c r="K26" s="97">
        <f ca="1">+G26+H26+I26+J26</f>
        <v>2014.5930000000001</v>
      </c>
      <c r="L26" s="117">
        <f ca="1">+' Consolidado Balance'!G24</f>
        <v>27048.007000000001</v>
      </c>
      <c r="M26" s="49">
        <f>+K26-L26</f>
        <v>-25033.414000000001</v>
      </c>
    </row>
    <row r="27" spans="1:16">
      <c r="A27" s="18" t="s">
        <v>98</v>
      </c>
      <c r="B27" s="18"/>
      <c r="C27" s="37"/>
      <c r="D27" s="37"/>
      <c r="E27" s="236">
        <f>+ROUND([2]Balance!$H$75/1000,0)</f>
        <v>0</v>
      </c>
      <c r="F27" s="102"/>
      <c r="G27" s="236"/>
      <c r="H27" s="22"/>
      <c r="I27" s="22">
        <f>-SUM(H24:H26)</f>
        <v>0</v>
      </c>
      <c r="J27" s="22"/>
      <c r="K27" s="22">
        <f ca="1">+G27+H27+I27+J27</f>
        <v>0</v>
      </c>
      <c r="L27" s="117" t="e">
        <f ca="1">+' Consolidado Balance'!#REF!</f>
        <v>#REF!</v>
      </c>
    </row>
    <row r="28" spans="1:16">
      <c r="A28" s="51" t="s">
        <v>42</v>
      </c>
      <c r="B28" s="51"/>
      <c r="E28" s="235">
        <f>ROUND([2]Balance!$H$77/1000,0)</f>
        <v>38630</v>
      </c>
      <c r="F28" s="100"/>
      <c r="G28" s="105">
        <f>+'[3] Consolidado Balance'!$E$24</f>
        <v>1739.771</v>
      </c>
      <c r="H28" s="288">
        <f>SUM(H24:H27)</f>
        <v>0</v>
      </c>
      <c r="I28" s="288">
        <f>SUM(I24:I27)</f>
        <v>-8</v>
      </c>
      <c r="J28" s="288">
        <f>SUM(J24:J27)</f>
        <v>0</v>
      </c>
      <c r="K28" s="288" t="e">
        <f ca="1">SUM(K23:K27)</f>
        <v>#REF!</v>
      </c>
      <c r="L28" s="117">
        <f ca="1">+' Consolidado Balance'!G25</f>
        <v>30516</v>
      </c>
    </row>
    <row r="29" spans="1:16" ht="18.75">
      <c r="A29" s="51" t="s">
        <v>84</v>
      </c>
      <c r="B29" s="51"/>
      <c r="E29" s="105">
        <f>+[2]Balance!$H$80/1000</f>
        <v>23193.831837999998</v>
      </c>
      <c r="F29" s="100"/>
      <c r="G29" s="105">
        <f>+'[3] Consolidado Balance'!$E$25</f>
        <v>122</v>
      </c>
      <c r="H29" s="163">
        <f>-'[2]Extraccion Balance'!$T$80/1000</f>
        <v>0</v>
      </c>
      <c r="I29" s="163"/>
      <c r="J29" s="163"/>
      <c r="K29" s="163">
        <f ca="1">+G29+H29+I29</f>
        <v>122</v>
      </c>
      <c r="L29" s="117">
        <f ca="1">+' Consolidado Balance'!G26</f>
        <v>21510.141272009972</v>
      </c>
      <c r="M29" s="49">
        <f>+K29-L29</f>
        <v>-21388.141272009972</v>
      </c>
    </row>
    <row r="30" spans="1:16" s="17" customFormat="1">
      <c r="A30" s="14" t="s">
        <v>74</v>
      </c>
      <c r="B30" s="14"/>
      <c r="E30" s="194">
        <f>ROUND([2]Balance!$H$84/1000,0)</f>
        <v>2258</v>
      </c>
      <c r="F30" s="100"/>
      <c r="G30" s="103">
        <f>+'[3] Consolidado Balance'!$E$26</f>
        <v>25368.635999999999</v>
      </c>
      <c r="H30" s="20">
        <f>-'[2]Extraccion Balance'!$T$83/1000</f>
        <v>0</v>
      </c>
      <c r="I30" s="20"/>
      <c r="J30" s="20"/>
      <c r="K30" s="20">
        <f ca="1">+G30+H30+I30</f>
        <v>25368.635999999999</v>
      </c>
      <c r="L30" s="117">
        <f ca="1">+' Consolidado Balance'!G27</f>
        <v>1883</v>
      </c>
    </row>
    <row r="31" spans="1:16" s="17" customFormat="1">
      <c r="A31" s="14" t="s">
        <v>73</v>
      </c>
      <c r="B31" s="14"/>
      <c r="E31" s="194">
        <f>E33-E30-E29-E28-E32</f>
        <v>19508.168162000002</v>
      </c>
      <c r="F31" s="100"/>
      <c r="G31" s="103">
        <f>+'[3] Consolidado Balance'!$E$27</f>
        <v>0</v>
      </c>
      <c r="H31" s="20">
        <f>-SUM('[2]Extraccion Balance'!$T$88,'[2]Extraccion Balance'!$T$82)/1000</f>
        <v>0</v>
      </c>
      <c r="I31" s="20"/>
      <c r="J31" s="20">
        <f>+J18</f>
        <v>0</v>
      </c>
      <c r="K31" s="20">
        <f ca="1">+G31+H31+I31+J31</f>
        <v>0</v>
      </c>
      <c r="L31" s="117">
        <f ca="1">+' Consolidado Balance'!G28</f>
        <v>16655.858727990024</v>
      </c>
      <c r="M31" s="49">
        <f>+K31-L31</f>
        <v>-16655.858727990024</v>
      </c>
    </row>
    <row r="32" spans="1:16" s="17" customFormat="1">
      <c r="A32" s="18" t="s">
        <v>99</v>
      </c>
      <c r="B32" s="18"/>
      <c r="C32" s="37"/>
      <c r="D32" s="37"/>
      <c r="E32" s="233">
        <f>+ROUND([2]Balance!$H$91/1000,0)</f>
        <v>0</v>
      </c>
      <c r="F32" s="102"/>
      <c r="G32" s="233"/>
      <c r="H32" s="22"/>
      <c r="I32" s="205">
        <f>-SUM(H29:H31)</f>
        <v>0</v>
      </c>
      <c r="J32" s="22"/>
      <c r="K32" s="22">
        <f ca="1">+G32+H32+I32+J32</f>
        <v>0</v>
      </c>
      <c r="L32" s="117" t="e">
        <f ca="1">+' Consolidado Balance'!#REF!</f>
        <v>#REF!</v>
      </c>
    </row>
    <row r="33" spans="1:12">
      <c r="A33" s="14" t="s">
        <v>43</v>
      </c>
      <c r="B33" s="14"/>
      <c r="E33" s="240">
        <f>ROUND([2]Balance!$H$95/1000,0)</f>
        <v>83590</v>
      </c>
      <c r="F33" s="100"/>
      <c r="G33" s="100">
        <f>+'[3] Consolidado Balance'!$E$28</f>
        <v>29254</v>
      </c>
      <c r="H33" s="117">
        <f>SUM(H28:H32)</f>
        <v>0</v>
      </c>
      <c r="I33" s="117">
        <f>SUM(I28:I32)</f>
        <v>-8</v>
      </c>
      <c r="J33" s="117">
        <f>SUM(J28:J32)</f>
        <v>0</v>
      </c>
      <c r="K33" s="117" t="e">
        <f>SUM(K28:K32)</f>
        <v>#REF!</v>
      </c>
      <c r="L33" s="117" t="e">
        <f>SUM(L28:L32)</f>
        <v>#REF!</v>
      </c>
    </row>
    <row r="34" spans="1:12">
      <c r="A34" s="18" t="s">
        <v>44</v>
      </c>
      <c r="B34" s="18"/>
      <c r="E34" s="236">
        <f>E35-E33</f>
        <v>191114</v>
      </c>
      <c r="F34" s="100"/>
      <c r="G34" s="102">
        <f>+'[3] Consolidado Balance'!$E$29</f>
        <v>20882.028017000001</v>
      </c>
      <c r="H34" s="289">
        <f>+H35-H33</f>
        <v>0</v>
      </c>
      <c r="I34" s="22"/>
      <c r="J34" s="22"/>
      <c r="K34" s="22"/>
    </row>
    <row r="35" spans="1:12">
      <c r="A35" s="18" t="s">
        <v>21</v>
      </c>
      <c r="B35" s="18"/>
      <c r="C35" s="28"/>
      <c r="D35" s="28"/>
      <c r="E35" s="236">
        <f>E20</f>
        <v>274704</v>
      </c>
      <c r="F35" s="101"/>
      <c r="G35" s="102">
        <f>G20</f>
        <v>52399</v>
      </c>
      <c r="H35" s="102">
        <f>H20</f>
        <v>0</v>
      </c>
      <c r="I35" s="102">
        <f>I20</f>
        <v>-334</v>
      </c>
      <c r="J35" s="102">
        <f>J20</f>
        <v>0</v>
      </c>
      <c r="K35" s="102" t="e">
        <f>K20</f>
        <v>#REF!</v>
      </c>
    </row>
    <row r="36" spans="1:12" ht="18">
      <c r="A36" s="132" t="s">
        <v>106</v>
      </c>
      <c r="B36" s="14"/>
      <c r="C36" s="65"/>
      <c r="D36" s="65"/>
      <c r="E36" s="241"/>
      <c r="F36" s="241"/>
      <c r="G36" s="241"/>
      <c r="H36" s="104"/>
    </row>
    <row r="37" spans="1:12" ht="18">
      <c r="A37" s="130" t="s">
        <v>76</v>
      </c>
      <c r="B37" s="14"/>
      <c r="C37" s="65"/>
      <c r="D37" s="65"/>
      <c r="E37" s="148">
        <f>+E23+E24+E29</f>
        <v>28766.729837999999</v>
      </c>
      <c r="F37" s="241"/>
      <c r="G37" s="148" t="e">
        <f>+G23+G24+G29</f>
        <v>#REF!</v>
      </c>
      <c r="H37" s="104"/>
    </row>
    <row r="38" spans="1:12" ht="18">
      <c r="A38" s="132" t="s">
        <v>102</v>
      </c>
      <c r="B38" s="14"/>
      <c r="C38" s="65"/>
      <c r="D38" s="65"/>
      <c r="E38" s="148"/>
      <c r="F38" s="241"/>
      <c r="G38" s="241"/>
      <c r="H38" s="104"/>
    </row>
    <row r="39" spans="1:12">
      <c r="B39" s="14"/>
      <c r="C39" s="17"/>
      <c r="D39" s="17"/>
      <c r="E39" s="241"/>
      <c r="F39" s="100"/>
      <c r="G39" s="100"/>
      <c r="H39" s="104"/>
    </row>
  </sheetData>
  <mergeCells count="4">
    <mergeCell ref="A1:I1"/>
    <mergeCell ref="A2:I2"/>
    <mergeCell ref="A3:I3"/>
    <mergeCell ref="A4:I4"/>
  </mergeCells>
  <phoneticPr fontId="48" type="noConversion"/>
  <pageMargins left="0.18" right="0.3" top="0.78740157480314965" bottom="0.23622047244094491" header="0" footer="0"/>
  <pageSetup scale="54" orientation="portrait" horizontalDpi="300" verticalDpi="300" r:id="rId1"/>
  <headerFooter alignWithMargins="0"/>
  <drawing r:id="rId2"/>
  <legacyDrawing r:id="rId3"/>
  <oleObjects>
    <oleObject progId="Word.Picture.8" shapeId="35841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Consolidado Resultados</vt:lpstr>
      <vt:lpstr> Consolidado Balance</vt:lpstr>
      <vt:lpstr>KOF</vt:lpstr>
      <vt:lpstr>OXXO</vt:lpstr>
      <vt:lpstr>Otros indicadores</vt:lpstr>
      <vt:lpstr>Explicacion Balance Discontinuo</vt:lpstr>
      <vt:lpstr>' Consolidado Balance'!Print_Area</vt:lpstr>
      <vt:lpstr>'Consolidado Resultados'!Print_Area</vt:lpstr>
      <vt:lpstr>'Explicacion Balance Discontinuo'!Print_Area</vt:lpstr>
      <vt:lpstr>KOF!Print_Area</vt:lpstr>
      <vt:lpstr>'Otros indicadores'!Print_Area</vt:lpstr>
      <vt:lpstr>OXXO!Print_Area</vt:lpstr>
    </vt:vector>
  </TitlesOfParts>
  <Company>FEMSA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FEMSA</dc:creator>
  <cp:lastModifiedBy>1510336</cp:lastModifiedBy>
  <cp:lastPrinted>2012-02-09T20:58:41Z</cp:lastPrinted>
  <dcterms:created xsi:type="dcterms:W3CDTF">1999-02-03T16:33:59Z</dcterms:created>
  <dcterms:modified xsi:type="dcterms:W3CDTF">2012-02-27T14:51:39Z</dcterms:modified>
</cp:coreProperties>
</file>