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0\04 abril\Documentos Finales\"/>
    </mc:Choice>
  </mc:AlternateContent>
  <bookViews>
    <workbookView xWindow="0" yWindow="0" windowWidth="15520" windowHeight="6950" tabRatio="880" firstSheet="1" activeTab="1"/>
  </bookViews>
  <sheets>
    <sheet name=" Consolidado Balance" sheetId="17" r:id="rId1"/>
    <sheet name="Consolidado Resultados" sheetId="14" r:id="rId2"/>
    <sheet name="FEMCO Div. Proximidad" sheetId="16" r:id="rId3"/>
    <sheet name="FEMCO Div. Salud" sheetId="11" r:id="rId4"/>
    <sheet name="FEMCO Div. Combustibles" sheetId="12" r:id="rId5"/>
    <sheet name="Coca-Cola FEMSA" sheetId="5" r:id="rId6"/>
    <sheet name="Otros indicadores" sheetId="8" r:id="rId7"/>
  </sheets>
  <definedNames>
    <definedName name="ebitdaprom" localSheetId="5">#REF!,#REF!,#REF!,#REF!,#REF!,#REF!</definedName>
    <definedName name="ebitdaprom" localSheetId="4">#REF!,#REF!,#REF!,#REF!,#REF!,#REF!</definedName>
    <definedName name="ebitdaprom" localSheetId="2">#REF!,#REF!,#REF!,#REF!,#REF!,#REF!</definedName>
    <definedName name="ebitdaprom" localSheetId="3">#REF!,#REF!,#REF!,#REF!,#REF!,#REF!</definedName>
    <definedName name="ebitdaprom" localSheetId="6">#REF!,#REF!,#REF!,#REF!,#REF!,#REF!</definedName>
    <definedName name="_xlnm.Print_Area" localSheetId="0">' Consolidado Balance'!$A$1:$H$56</definedName>
    <definedName name="_xlnm.Print_Area" localSheetId="5">'Coca-Cola FEMSA'!$A$1:$H$25</definedName>
    <definedName name="_xlnm.Print_Area" localSheetId="1">'Consolidado Resultados'!$A$1:$I$41</definedName>
    <definedName name="_xlnm.Print_Area" localSheetId="4">'FEMCO Div. Combustibles'!$A$1:$H$33</definedName>
    <definedName name="_xlnm.Print_Area" localSheetId="2">'FEMCO Div. Proximidad'!$A$1:$H$34</definedName>
    <definedName name="_xlnm.Print_Area" localSheetId="3">'FEMCO Div. Salud'!$A$1:$I$34</definedName>
    <definedName name="_xlnm.Print_Area" localSheetId="6">'Otros indicadores'!$A$1:$J$14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7" l="1"/>
  <c r="E32" i="17" l="1"/>
  <c r="E31" i="17" l="1"/>
  <c r="E16" i="17" l="1"/>
  <c r="E29" i="17"/>
  <c r="E10" i="17"/>
  <c r="G9" i="8" l="1"/>
  <c r="J8" i="8"/>
  <c r="G12" i="8"/>
  <c r="J12" i="8"/>
  <c r="J10" i="8"/>
  <c r="J9" i="8"/>
  <c r="G8" i="8"/>
  <c r="J7" i="8"/>
  <c r="G10" i="8"/>
  <c r="J11" i="8"/>
  <c r="G7" i="8"/>
  <c r="G11" i="8"/>
  <c r="D51" i="17" l="1"/>
  <c r="E51" i="17" s="1"/>
  <c r="F51" i="17" s="1"/>
  <c r="G51" i="17" s="1"/>
  <c r="F14" i="17" l="1"/>
  <c r="F27" i="17"/>
  <c r="F23" i="17"/>
  <c r="F7" i="17" l="1"/>
  <c r="F20" i="17"/>
  <c r="F6" i="17" l="1"/>
  <c r="G6" i="17"/>
  <c r="F22" i="17"/>
  <c r="F28" i="17"/>
  <c r="F21" i="17"/>
  <c r="F12" i="17"/>
  <c r="F15" i="17"/>
  <c r="F26" i="17" l="1"/>
  <c r="F13" i="17" l="1"/>
  <c r="F8" i="17"/>
  <c r="F9" i="17" l="1"/>
  <c r="D24" i="17" l="1"/>
  <c r="F24" i="17" s="1"/>
  <c r="F25" i="17"/>
  <c r="D10" i="17" l="1"/>
  <c r="F10" i="17" s="1"/>
  <c r="F11" i="17"/>
  <c r="D32" i="17" l="1"/>
  <c r="D16" i="17"/>
  <c r="F16" i="17" s="1"/>
  <c r="F17" i="17"/>
  <c r="D29" i="17"/>
  <c r="F29" i="17" s="1"/>
  <c r="F30" i="17"/>
  <c r="D31" i="17" l="1"/>
  <c r="F31" i="17" s="1"/>
  <c r="F32" i="17"/>
</calcChain>
</file>

<file path=xl/sharedStrings.xml><?xml version="1.0" encoding="utf-8"?>
<sst xmlns="http://schemas.openxmlformats.org/spreadsheetml/2006/main" count="240" uniqueCount="148">
  <si>
    <t>FEMSA</t>
  </si>
  <si>
    <t>Balance General Consolidado</t>
  </si>
  <si>
    <t>Millones de pesos</t>
  </si>
  <si>
    <t>ACTIVOS</t>
  </si>
  <si>
    <t>% Inc.</t>
  </si>
  <si>
    <t>Efectivo y valores de realización inmediata</t>
  </si>
  <si>
    <t>Inversiones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</si>
  <si>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</si>
  <si>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</si>
  <si>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</si>
  <si>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</si>
  <si>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</si>
  <si>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</si>
  <si>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r>
      <t>Activos intangibles</t>
    </r>
    <r>
      <rPr>
        <vertAlign val="superscript"/>
        <sz val="8"/>
        <color indexed="8"/>
        <rFont val="Calibri"/>
        <family val="2"/>
        <scheme val="minor"/>
      </rPr>
      <t>(1)</t>
    </r>
  </si>
  <si>
    <t>Otros activos</t>
  </si>
  <si>
    <t>TOTAL ACTIVOS</t>
  </si>
  <si>
    <t>PASIVOS Y CAPITAL CONTABLE</t>
  </si>
  <si>
    <t>Préstamos bancarios C.P.</t>
  </si>
  <si>
    <t>Intereses por pagar</t>
  </si>
  <si>
    <t>Pasivo de operación</t>
  </si>
  <si>
    <t>Total pasivo circulante</t>
  </si>
  <si>
    <r>
      <t>Deuda a largo plazo</t>
    </r>
    <r>
      <rPr>
        <vertAlign val="superscript"/>
        <sz val="8"/>
        <color indexed="8"/>
        <rFont val="Calibri"/>
        <family val="2"/>
        <scheme val="minor"/>
      </rPr>
      <t>(2)</t>
    </r>
  </si>
  <si>
    <t xml:space="preserve">Obligaciones laborales </t>
  </si>
  <si>
    <t>Otros pasivos</t>
  </si>
  <si>
    <t>Total pasivos</t>
  </si>
  <si>
    <t>Total capital contable</t>
  </si>
  <si>
    <t>TOTAL PASIVO Y CAPITAL CONTABLE</t>
  </si>
  <si>
    <t>% del Total</t>
  </si>
  <si>
    <t>Tasa Promedio</t>
  </si>
  <si>
    <t>Contratado en:</t>
  </si>
  <si>
    <t>Pesos mexicanos</t>
  </si>
  <si>
    <t>Dólares</t>
  </si>
  <si>
    <t>Euros</t>
  </si>
  <si>
    <t>Pesos Colombianos</t>
  </si>
  <si>
    <t>Pesos Argentinos</t>
  </si>
  <si>
    <t xml:space="preserve">Reales </t>
  </si>
  <si>
    <t>Pesos Chilenos</t>
  </si>
  <si>
    <t>Deuda total</t>
  </si>
  <si>
    <t>VENCIMIENTOS DE LA DEUDA</t>
  </si>
  <si>
    <t>% de la Deuda total</t>
  </si>
  <si>
    <t>Estado de Resultados Consolidado</t>
  </si>
  <si>
    <t>Millones de Pesos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</si>
  <si>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</si>
  <si>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</si>
  <si>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Ingresos totales</t>
  </si>
  <si>
    <t>Costo de ventas</t>
  </si>
  <si>
    <t>Utilidad bruta</t>
  </si>
  <si>
    <t>Gastos de administración</t>
  </si>
  <si>
    <t>Gastos de venta</t>
  </si>
  <si>
    <r>
      <t xml:space="preserve">Otros gastos (productos) operativos, neto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</si>
  <si>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(2)</t>
    </r>
  </si>
  <si>
    <t xml:space="preserve">Otros gastos (productos) no operativos </t>
  </si>
  <si>
    <t>Gasto financiero</t>
  </si>
  <si>
    <t>Producto financiero</t>
  </si>
  <si>
    <t>Gasto financiero, neto</t>
  </si>
  <si>
    <t>Pérdida / (Ganancia) por fluctuación cambiaria</t>
  </si>
  <si>
    <t>Otros gastos (productos) financieros, neto</t>
  </si>
  <si>
    <t>Gastos de Financiamiento, neto</t>
  </si>
  <si>
    <t>ISR</t>
  </si>
  <si>
    <r>
      <t xml:space="preserve">Participación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</si>
  <si>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>Utilidad neta consolidada</t>
  </si>
  <si>
    <t>Participación controladora</t>
  </si>
  <si>
    <t>Participación no controladora</t>
  </si>
  <si>
    <t>Flujo Bruto de Operación y CAPEX</t>
  </si>
  <si>
    <t>Utilidad de operación</t>
  </si>
  <si>
    <t>Depreciación</t>
  </si>
  <si>
    <t>Amortización y otras partidas virtuales</t>
  </si>
  <si>
    <t>Inversión en activo fijo</t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</si>
  <si>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Utilidad de operación = Utilidad bruta - Gastos de administración y venta  - Otros gastos (Productos) operativos, neto.</t>
    </r>
  </si>
  <si>
    <t>Otros gastos (productos) operativos, neto</t>
  </si>
  <si>
    <t>Coca-Cola FEMSA</t>
  </si>
  <si>
    <t>Resultados de Operación</t>
  </si>
  <si>
    <t xml:space="preserve">Utilidad de operación </t>
  </si>
  <si>
    <t>Volumen de ventas</t>
  </si>
  <si>
    <t>(Millones de cajas unidad)</t>
  </si>
  <si>
    <t>México y Centro América</t>
  </si>
  <si>
    <t>Sudamérica</t>
  </si>
  <si>
    <t>Brasil</t>
  </si>
  <si>
    <t xml:space="preserve">Total </t>
  </si>
  <si>
    <t>México</t>
  </si>
  <si>
    <t>Colombia</t>
  </si>
  <si>
    <t>Argentina</t>
  </si>
  <si>
    <t>Información Macroeconómica</t>
  </si>
  <si>
    <t>Inflación</t>
  </si>
  <si>
    <t>Tipo de Cambio al Final del Período</t>
  </si>
  <si>
    <t>Por USD</t>
  </si>
  <si>
    <t>Por Peso</t>
  </si>
  <si>
    <t>Chile</t>
  </si>
  <si>
    <t xml:space="preserve">Zona Euro 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</si>
  <si>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12M = últimos doce meses. </t>
    </r>
  </si>
  <si>
    <t>Información de Tiendas OXXO</t>
  </si>
  <si>
    <t>Tiendas totales</t>
  </si>
  <si>
    <t xml:space="preserve">Tiendas nuevas: </t>
  </si>
  <si>
    <t>Acumulado en el año</t>
  </si>
  <si>
    <t>Últimos 12 meses</t>
  </si>
  <si>
    <r>
      <t xml:space="preserve">Mismas tiendas: </t>
    </r>
    <r>
      <rPr>
        <vertAlign val="superscript"/>
        <sz val="8"/>
        <color indexed="8"/>
        <rFont val="Calibri"/>
        <family val="2"/>
        <scheme val="minor"/>
      </rPr>
      <t>(1)</t>
    </r>
  </si>
  <si>
    <t>Ventas (miles de pesos)</t>
  </si>
  <si>
    <t>Tráfico (miles de transacciones)</t>
  </si>
  <si>
    <t>Ticket (pesos)</t>
  </si>
  <si>
    <r>
      <t>(1)</t>
    </r>
    <r>
      <rPr>
        <sz val="7"/>
        <rFont val="Calibri"/>
        <family val="2"/>
        <scheme val="minor"/>
      </rPr>
      <t xml:space="preserve"> Información promedio mensual por tienda, considerando las mismas tiendas con más de doce meses de operación. Incluye servicios y corresponsalías.</t>
    </r>
  </si>
  <si>
    <r>
      <t>FEMSA Comercio - División Salud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</si>
  <si>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t>Información de Tiendas</t>
  </si>
  <si>
    <r>
      <t xml:space="preserve">Mismas tiendas: </t>
    </r>
    <r>
      <rPr>
        <vertAlign val="superscript"/>
        <sz val="8"/>
        <rFont val="Calibri"/>
        <family val="2"/>
        <scheme val="minor"/>
      </rPr>
      <t>(2)</t>
    </r>
  </si>
  <si>
    <t>FEMSA Comercio - División Combustibles</t>
  </si>
  <si>
    <t>Información de Estaciones de Servicio de OXXO GAS</t>
  </si>
  <si>
    <t>Estaciones totales</t>
  </si>
  <si>
    <t xml:space="preserve">Estaciones nuevas: </t>
  </si>
  <si>
    <t>Volumen (millones de litros) estaciones totales</t>
  </si>
  <si>
    <r>
      <t xml:space="preserve">Mismas estaciones: </t>
    </r>
    <r>
      <rPr>
        <vertAlign val="superscript"/>
        <sz val="8"/>
        <color indexed="8"/>
        <rFont val="Calibri"/>
        <family val="2"/>
        <scheme val="minor"/>
      </rPr>
      <t>(1)</t>
    </r>
  </si>
  <si>
    <t>Volumen (miles de litros)</t>
  </si>
  <si>
    <t>Precio Promedio por lt.</t>
  </si>
  <si>
    <r>
      <t>(1)</t>
    </r>
    <r>
      <rPr>
        <sz val="7"/>
        <rFont val="Calibri"/>
        <family val="2"/>
        <scheme val="minor"/>
      </rPr>
      <t xml:space="preserve"> Información promedio mensual por estación, considerando las estaciones con más de doce meses de operación.</t>
    </r>
  </si>
  <si>
    <t>Utilidad neta de operaciones discontinuas</t>
  </si>
  <si>
    <t>Vencimientos C.P. del pasivo L.P</t>
  </si>
  <si>
    <t>Utilidad antes de impuesto a la utilidad y de Método Participación en Asociadas</t>
  </si>
  <si>
    <t>FEMSA Comercio - División Proximidad</t>
  </si>
  <si>
    <t>Pesos Uruguayos</t>
  </si>
  <si>
    <t>Derecho de uso</t>
  </si>
  <si>
    <t>Vencimientos de arrendamientos de L.P. en C.P.</t>
  </si>
  <si>
    <t>Arrendamientos L.P.</t>
  </si>
  <si>
    <r>
      <t xml:space="preserve">MEZCLA DE MONEDAS Y TASAS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</si>
  <si>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Tasa fija </t>
    </r>
    <r>
      <rPr>
        <vertAlign val="superscript"/>
        <sz val="8"/>
        <rFont val="Calibri"/>
        <family val="2"/>
        <scheme val="minor"/>
      </rPr>
      <t>(2)</t>
    </r>
  </si>
  <si>
    <r>
      <t xml:space="preserve">Tasa variable </t>
    </r>
    <r>
      <rPr>
        <vertAlign val="superscript"/>
        <sz val="8"/>
        <rFont val="Calibri"/>
        <family val="2"/>
        <scheme val="minor"/>
      </rPr>
      <t>(2)</t>
    </r>
  </si>
  <si>
    <t>2025+</t>
  </si>
  <si>
    <r>
      <t>(1)</t>
    </r>
    <r>
      <rPr>
        <sz val="7"/>
        <color indexed="8"/>
        <rFont val="Calibri"/>
        <family val="2"/>
        <scheme val="minor"/>
      </rPr>
      <t xml:space="preserve"> Incluye los activos intangibles generados por las adquisiciones.</t>
    </r>
  </si>
  <si>
    <r>
      <t>(2)</t>
    </r>
    <r>
      <rPr>
        <sz val="7"/>
        <rFont val="Calibri"/>
        <family val="2"/>
        <scheme val="minor"/>
      </rPr>
      <t xml:space="preserve"> Incluye efecto de derivados de tipo de cambio y tasa de interés relacionados con los pasivos bancarios.</t>
    </r>
  </si>
  <si>
    <t>Utilidad neta de operaciones continuas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</si>
  <si>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Términos orgánicos (% Org.) excluye los efectos de fusiones y adquisiciones significativas en los últimos doce meses.</t>
    </r>
  </si>
  <si>
    <t>Por el primer trimestre de:</t>
  </si>
  <si>
    <t xml:space="preserve"> Dic-19</t>
  </si>
  <si>
    <t>1T 2020</t>
  </si>
  <si>
    <t>Mar-20</t>
  </si>
  <si>
    <r>
      <rPr>
        <vertAlign val="superscript"/>
        <sz val="7"/>
        <rFont val="Calibri"/>
        <family val="2"/>
      </rPr>
      <t>(1)</t>
    </r>
    <r>
      <rPr>
        <vertAlign val="superscript"/>
        <sz val="7.85"/>
        <rFont val="Calibri"/>
        <family val="2"/>
      </rPr>
      <t xml:space="preserve"> </t>
    </r>
    <r>
      <rPr>
        <sz val="7"/>
        <rFont val="Calibri"/>
        <family val="2"/>
        <scheme val="minor"/>
      </rPr>
      <t>Incluye adquisición de Grupo GPF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</si>
  <si>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Información promedio mensual por tienda, considerando las tiendas con más de doce meses de operación.</t>
    </r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</si>
  <si>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Términos orgánicos (% Org.) excluye los efectos de fusiones y adquisiciones significativas en los últimos doce meses. </t>
    </r>
  </si>
  <si>
    <r>
      <t>Tiendas totales</t>
    </r>
    <r>
      <rPr>
        <b/>
        <vertAlign val="superscript"/>
        <sz val="8"/>
        <color rgb="FF000000"/>
        <rFont val="Calibri"/>
        <family val="2"/>
      </rPr>
      <t>(1)</t>
    </r>
  </si>
  <si>
    <t>Dic-19</t>
  </si>
  <si>
    <t>Tiendas México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</si>
  <si>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Otros gastos (productos) operativos, neto = Otros gastos (Productos) operativos +(-) Método de participación operativo.</t>
    </r>
  </si>
  <si>
    <t>Tiendas Sudamérica</t>
  </si>
  <si>
    <t>Contra trimestre anterior</t>
  </si>
  <si>
    <r>
      <t>Tiendas Sudamérica</t>
    </r>
    <r>
      <rPr>
        <vertAlign val="superscript"/>
        <sz val="8"/>
        <color rgb="FF000000"/>
        <rFont val="Calibri"/>
        <family val="2"/>
      </rPr>
      <t>(1)</t>
    </r>
  </si>
  <si>
    <t>Al 31 de Marzo del 2020</t>
  </si>
  <si>
    <t>N.S.</t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</si>
  <si>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Representa principalmente el método de participación en los resultados de Heineken y Raízen Conveniencias, neto.</t>
    </r>
  </si>
  <si>
    <r>
      <t>12M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Mar-20</t>
    </r>
  </si>
  <si>
    <t>Flujo Bruto de Operación (EBITDA)</t>
  </si>
  <si>
    <t>Flujo bruto de operación (EBITDA)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</si>
</sst>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0_);_(* \(#,##0.0000\);_(* &quot;-&quot;??_);_(@_)"/>
    <numFmt numFmtId="171" formatCode="mmmm\-yy"/>
    <numFmt numFmtId="172" formatCode="#,##0.0_);\(#,##0.0\)"/>
    <numFmt numFmtId="173" formatCode="#,##0.0;\-#,##0.0"/>
    <numFmt numFmtId="174" formatCode="_(* #,##0.0_);_(* \(#,##0.0\);_(* &quot;-&quot;?_);_(@_)"/>
  </numFmts>
  <fonts count="41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vertAlign val="superscript"/>
      <sz val="7.85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b/>
      <sz val="8.8000000000000007"/>
      <color rgb="FF39394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40" fontId="2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83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6" borderId="0" xfId="0" applyFont="1" applyFill="1" applyAlignment="1">
      <alignment wrapTex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5" fillId="4" borderId="0" xfId="3" applyFont="1" applyFill="1" applyAlignment="1">
      <alignment wrapText="1"/>
    </xf>
    <xf numFmtId="0" fontId="15" fillId="4" borderId="0" xfId="3" applyFont="1" applyFill="1" applyAlignment="1">
      <alignment horizontal="right" wrapText="1" shrinkToFit="1"/>
    </xf>
    <xf numFmtId="166" fontId="16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8" fillId="4" borderId="0" xfId="0" applyFont="1" applyFill="1" applyAlignment="1">
      <alignment horizontal="right" wrapText="1" shrinkToFit="1"/>
    </xf>
    <xf numFmtId="0" fontId="19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5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164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7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5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6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6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164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6" fillId="3" borderId="4" xfId="0" applyFont="1" applyFill="1" applyBorder="1" applyAlignment="1">
      <alignment horizontal="right" vertical="center" wrapText="1" shrinkToFit="1"/>
    </xf>
    <xf numFmtId="167" fontId="26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6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13" fillId="4" borderId="0" xfId="0" applyFont="1" applyFill="1" applyAlignment="1">
      <alignment wrapText="1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0" fontId="22" fillId="4" borderId="0" xfId="0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164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164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31" fillId="3" borderId="4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31" fillId="0" borderId="0" xfId="3" applyFont="1" applyAlignment="1">
      <alignment vertical="center"/>
    </xf>
    <xf numFmtId="0" fontId="31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31" fillId="0" borderId="0" xfId="3" applyFont="1" applyAlignment="1">
      <alignment vertical="center" wrapText="1" shrinkToFit="1"/>
    </xf>
    <xf numFmtId="0" fontId="31" fillId="4" borderId="0" xfId="3" applyFont="1" applyFill="1" applyAlignment="1">
      <alignment vertical="center" shrinkToFit="1"/>
    </xf>
    <xf numFmtId="0" fontId="32" fillId="0" borderId="0" xfId="3" applyFont="1" applyAlignment="1">
      <alignment horizontal="center" vertical="center" wrapText="1" shrinkToFit="1"/>
    </xf>
    <xf numFmtId="0" fontId="31" fillId="4" borderId="0" xfId="3" applyFont="1" applyFill="1" applyAlignment="1">
      <alignment horizontal="right" vertical="center"/>
    </xf>
    <xf numFmtId="0" fontId="3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1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0" fontId="3" fillId="3" borderId="0" xfId="1" applyNumberFormat="1" applyFont="1" applyFill="1" applyAlignment="1">
      <alignment horizontal="right" vertical="center" wrapText="1" shrinkToFit="1"/>
    </xf>
    <xf numFmtId="170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164" fontId="3" fillId="6" borderId="0" xfId="1" applyFont="1" applyFill="1" applyAlignment="1">
      <alignment horizontal="right" vertical="center" wrapText="1" shrinkToFit="1"/>
    </xf>
    <xf numFmtId="170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0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170" fontId="3" fillId="3" borderId="0" xfId="1" applyNumberFormat="1" applyFont="1" applyFill="1" applyAlignment="1">
      <alignment horizontal="right" vertical="center"/>
    </xf>
    <xf numFmtId="170" fontId="3" fillId="0" borderId="0" xfId="1" applyNumberFormat="1" applyFont="1" applyAlignment="1">
      <alignment horizontal="right" vertical="center"/>
    </xf>
    <xf numFmtId="0" fontId="31" fillId="0" borderId="0" xfId="3" applyFont="1" applyAlignment="1">
      <alignment vertical="center" shrinkToFit="1"/>
    </xf>
    <xf numFmtId="0" fontId="31" fillId="4" borderId="0" xfId="3" applyFont="1" applyFill="1" applyAlignment="1">
      <alignment vertical="center" wrapText="1"/>
    </xf>
    <xf numFmtId="0" fontId="34" fillId="4" borderId="0" xfId="3" applyFont="1" applyFill="1" applyAlignment="1">
      <alignment vertical="center" wrapText="1"/>
    </xf>
    <xf numFmtId="0" fontId="34" fillId="4" borderId="0" xfId="3" applyFont="1" applyFill="1" applyAlignment="1">
      <alignment vertical="center"/>
    </xf>
    <xf numFmtId="0" fontId="34" fillId="4" borderId="0" xfId="3" applyFont="1" applyFill="1" applyAlignment="1">
      <alignment vertical="center" shrinkToFit="1"/>
    </xf>
    <xf numFmtId="168" fontId="31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5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2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2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5" fillId="4" borderId="0" xfId="0" applyFont="1" applyFill="1" applyAlignment="1">
      <alignment horizontal="right"/>
    </xf>
    <xf numFmtId="0" fontId="13" fillId="6" borderId="2" xfId="0" applyFont="1" applyFill="1" applyBorder="1" applyAlignment="1">
      <alignment wrapText="1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0" fontId="13" fillId="4" borderId="6" xfId="0" applyFont="1" applyFill="1" applyBorder="1" applyAlignment="1">
      <alignment wrapTex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6" borderId="0" xfId="0" applyFont="1" applyFill="1" applyAlignment="1">
      <alignment horizontal="left" wrapTex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4" borderId="0" xfId="0" applyFont="1" applyFill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43" fontId="8" fillId="3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2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31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3" fontId="12" fillId="6" borderId="4" xfId="0" applyNumberFormat="1" applyFont="1" applyFill="1" applyBorder="1" applyAlignment="1">
      <alignment horizontal="right" vertical="center" wrapText="1" shrinkToFit="1"/>
    </xf>
    <xf numFmtId="173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5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43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2" fillId="6" borderId="0" xfId="4" applyFont="1" applyFill="1" applyAlignment="1">
      <alignment horizontal="right" vertical="center" wrapText="1" shrinkToFit="1"/>
    </xf>
    <xf numFmtId="168" fontId="3" fillId="3" borderId="0" xfId="0" applyNumberFormat="1" applyFont="1" applyFill="1" applyAlignment="1">
      <alignment horizontal="right" vertical="center" wrapText="1" shrinkToFit="1"/>
    </xf>
    <xf numFmtId="164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20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7" fontId="5" fillId="3" borderId="0" xfId="1" applyNumberFormat="1" applyFont="1" applyFill="1" applyAlignment="1">
      <alignment horizontal="right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7" fillId="3" borderId="0" xfId="2" quotePrefix="1" applyNumberFormat="1" applyFont="1" applyFill="1" applyAlignment="1">
      <alignment horizontal="right" vertical="center" wrapText="1" shrinkToFit="1"/>
    </xf>
    <xf numFmtId="9" fontId="27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167" fontId="3" fillId="6" borderId="8" xfId="1" applyNumberFormat="1" applyFont="1" applyFill="1" applyBorder="1" applyAlignment="1">
      <alignment horizontal="right" vertical="center" wrapText="1" shrinkToFit="1"/>
    </xf>
    <xf numFmtId="0" fontId="3" fillId="6" borderId="4" xfId="0" applyFont="1" applyFill="1" applyBorder="1" applyAlignment="1">
      <alignment vertical="center"/>
    </xf>
    <xf numFmtId="166" fontId="26" fillId="4" borderId="0" xfId="3" applyNumberFormat="1" applyFont="1" applyFill="1" applyAlignment="1">
      <alignment horizontal="left"/>
    </xf>
    <xf numFmtId="166" fontId="26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6" fillId="4" borderId="0" xfId="3" applyFont="1" applyFill="1" applyAlignment="1">
      <alignment horizontal="right" wrapText="1" shrinkToFit="1"/>
    </xf>
    <xf numFmtId="166" fontId="26" fillId="4" borderId="0" xfId="3" applyNumberFormat="1" applyFont="1" applyFill="1" applyAlignment="1">
      <alignment horizontal="left" shrinkToFit="1"/>
    </xf>
    <xf numFmtId="0" fontId="26" fillId="4" borderId="0" xfId="3" applyFont="1" applyFill="1" applyAlignment="1">
      <alignment horizontal="left"/>
    </xf>
    <xf numFmtId="166" fontId="28" fillId="3" borderId="0" xfId="3" applyNumberFormat="1" applyFont="1" applyFill="1" applyAlignment="1">
      <alignment horizontal="left" wrapText="1" shrinkToFit="1"/>
    </xf>
    <xf numFmtId="0" fontId="26" fillId="4" borderId="0" xfId="0" applyFont="1" applyFill="1" applyAlignment="1">
      <alignment vertical="center"/>
    </xf>
    <xf numFmtId="9" fontId="31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8" fillId="4" borderId="0" xfId="3" applyNumberFormat="1" applyFont="1" applyFill="1" applyAlignment="1">
      <alignment horizontal="left"/>
    </xf>
    <xf numFmtId="166" fontId="26" fillId="4" borderId="0" xfId="3" applyNumberFormat="1" applyFont="1" applyFill="1" applyAlignment="1">
      <alignment horizontal="left" wrapText="1" shrinkToFit="1"/>
    </xf>
    <xf numFmtId="169" fontId="3" fillId="3" borderId="5" xfId="2" applyNumberFormat="1" applyFont="1" applyFill="1" applyBorder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2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164" fontId="3" fillId="6" borderId="4" xfId="1" applyFont="1" applyFill="1" applyBorder="1" applyAlignment="1">
      <alignment horizontal="right" vertical="center" wrapText="1" shrinkToFit="1"/>
    </xf>
    <xf numFmtId="170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164" fontId="3" fillId="4" borderId="0" xfId="0" applyNumberFormat="1" applyFont="1" applyFill="1" applyAlignment="1">
      <alignment vertical="center"/>
    </xf>
    <xf numFmtId="166" fontId="26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2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37" fontId="5" fillId="0" borderId="0" xfId="0" applyNumberFormat="1" applyFont="1" applyFill="1" applyAlignment="1">
      <alignment horizontal="right" wrapText="1" shrinkToFit="1"/>
    </xf>
    <xf numFmtId="0" fontId="5" fillId="0" borderId="0" xfId="0" applyFont="1" applyFill="1" applyAlignment="1">
      <alignment horizontal="right" wrapText="1" shrinkToFit="1"/>
    </xf>
    <xf numFmtId="167" fontId="5" fillId="0" borderId="0" xfId="1" applyNumberFormat="1" applyFont="1" applyFill="1" applyAlignment="1">
      <alignment horizontal="right" wrapText="1" shrinkToFit="1"/>
    </xf>
    <xf numFmtId="172" fontId="3" fillId="0" borderId="0" xfId="5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174" fontId="3" fillId="3" borderId="0" xfId="0" applyNumberFormat="1" applyFont="1" applyFill="1"/>
    <xf numFmtId="0" fontId="13" fillId="6" borderId="4" xfId="3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vertical="center" wrapText="1" shrinkToFit="1"/>
    </xf>
    <xf numFmtId="0" fontId="22" fillId="4" borderId="0" xfId="4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4" borderId="0" xfId="4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3" fillId="0" borderId="0" xfId="0" applyFont="1" applyFill="1"/>
    <xf numFmtId="0" fontId="25" fillId="0" borderId="0" xfId="0" applyFont="1" applyFill="1" applyAlignment="1">
      <alignment horizontal="right" vertical="center"/>
    </xf>
    <xf numFmtId="166" fontId="3" fillId="0" borderId="0" xfId="0" applyNumberFormat="1" applyFont="1" applyFill="1" applyAlignment="1">
      <alignment vertical="center"/>
    </xf>
    <xf numFmtId="0" fontId="20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applyNumberFormat="1" applyFont="1" applyFill="1" applyBorder="1" applyAlignment="1">
      <alignment horizontal="center" wrapText="1" shrinkToFit="1"/>
    </xf>
    <xf numFmtId="0" fontId="20" fillId="4" borderId="0" xfId="3" applyFont="1" applyFill="1" applyAlignment="1">
      <alignment horizontal="left"/>
    </xf>
    <xf numFmtId="0" fontId="22" fillId="4" borderId="0" xfId="0" applyFont="1" applyFill="1" applyAlignment="1">
      <alignment horizontal="left" vertical="center" wrapText="1"/>
    </xf>
    <xf numFmtId="0" fontId="22" fillId="4" borderId="0" xfId="4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20" fillId="4" borderId="0" xfId="0" applyFont="1" applyFill="1" applyAlignment="1">
      <alignment horizontal="left" wrapText="1"/>
    </xf>
    <xf numFmtId="0" fontId="22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20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2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2" fillId="0" borderId="1" xfId="3" quotePrefix="1" applyNumberFormat="1" applyFont="1" applyBorder="1" applyAlignment="1">
      <alignment horizontal="center" vertical="center" wrapText="1" shrinkToFit="1"/>
    </xf>
    <xf numFmtId="14" fontId="32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/>
    <cellStyle name="Normal" xfId="0" builtinId="0"/>
    <cellStyle name="Normal 2" xfId="3"/>
    <cellStyle name="Normal 3" xfId="6"/>
    <cellStyle name="Normal_IV-trim  2002" xfId="4"/>
    <cellStyle name="Percent" xfId="2" builtinId="5"/>
    <cellStyle name="Percent 2" xfId="7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34" zoomScaleNormal="100" zoomScaleSheetLayoutView="140" workbookViewId="0">
      <selection sqref="A1:H55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62" t="s">
        <v>0</v>
      </c>
      <c r="B1" s="462"/>
      <c r="C1" s="462"/>
      <c r="D1" s="462"/>
      <c r="E1" s="462"/>
      <c r="F1" s="462"/>
      <c r="G1" s="462"/>
      <c r="H1" s="462"/>
    </row>
    <row r="2" spans="1:8" ht="11.15" customHeight="1" x14ac:dyDescent="0.25">
      <c r="A2" s="463" t="s">
        <v>1</v>
      </c>
      <c r="B2" s="463"/>
      <c r="C2" s="463"/>
      <c r="D2" s="463"/>
      <c r="E2" s="463"/>
      <c r="F2" s="463"/>
      <c r="G2" s="463"/>
      <c r="H2" s="463"/>
    </row>
    <row r="3" spans="1:8" ht="11.15" customHeight="1" x14ac:dyDescent="0.25">
      <c r="A3" s="464" t="s">
        <v>2</v>
      </c>
      <c r="B3" s="464"/>
      <c r="C3" s="464"/>
      <c r="D3" s="464"/>
      <c r="E3" s="464"/>
      <c r="F3" s="464"/>
      <c r="G3" s="464"/>
      <c r="H3" s="464"/>
    </row>
    <row r="4" spans="1:8" ht="11.15" customHeight="1" x14ac:dyDescent="0.25">
      <c r="G4" s="4"/>
    </row>
    <row r="5" spans="1:8" ht="15" customHeight="1" x14ac:dyDescent="0.25">
      <c r="A5" s="6" t="s">
        <v>3</v>
      </c>
      <c r="B5" s="7"/>
      <c r="C5" s="8"/>
      <c r="D5" s="409" t="s">
        <v>131</v>
      </c>
      <c r="E5" s="409" t="s">
        <v>136</v>
      </c>
      <c r="F5" s="9" t="s">
        <v>4</v>
      </c>
    </row>
    <row r="6" spans="1:8" ht="13" customHeight="1" x14ac:dyDescent="0.25">
      <c r="A6" s="410" t="s">
        <v>5</v>
      </c>
      <c r="B6" s="10"/>
      <c r="C6" s="11"/>
      <c r="D6" s="12">
        <v>133470</v>
      </c>
      <c r="E6" s="12">
        <v>65562</v>
      </c>
      <c r="F6" s="13">
        <f t="shared" ref="F6:F17" si="0">IF((((D6/E6)-1)*100)&gt;=200,"N.S.",(IF((((D6/E6)-1)*100)&lt;=-200,"N.S.",(((D6/E6)-1)*100))))</f>
        <v>103.57829230346849</v>
      </c>
      <c r="G6" s="14">
        <f>D6-E6</f>
        <v>67908</v>
      </c>
    </row>
    <row r="7" spans="1:8" ht="13" customHeight="1" x14ac:dyDescent="0.25">
      <c r="A7" s="411" t="s">
        <v>6</v>
      </c>
      <c r="B7" s="10"/>
      <c r="D7" s="372">
        <v>14280</v>
      </c>
      <c r="E7" s="372">
        <v>12366</v>
      </c>
      <c r="F7" s="15">
        <f t="shared" si="0"/>
        <v>15.47792333818534</v>
      </c>
      <c r="G7" s="14"/>
    </row>
    <row r="8" spans="1:8" ht="13" customHeight="1" x14ac:dyDescent="0.25">
      <c r="A8" s="410" t="s">
        <v>7</v>
      </c>
      <c r="B8" s="10"/>
      <c r="C8" s="11"/>
      <c r="D8" s="12">
        <v>26759</v>
      </c>
      <c r="E8" s="12">
        <v>29633</v>
      </c>
      <c r="F8" s="13">
        <f t="shared" si="0"/>
        <v>-9.6986467789288984</v>
      </c>
      <c r="G8" s="397"/>
    </row>
    <row r="9" spans="1:8" ht="13" customHeight="1" x14ac:dyDescent="0.25">
      <c r="A9" s="411" t="s">
        <v>8</v>
      </c>
      <c r="B9" s="10"/>
      <c r="D9" s="372">
        <v>40942</v>
      </c>
      <c r="E9" s="372">
        <v>41023</v>
      </c>
      <c r="F9" s="15">
        <f t="shared" si="0"/>
        <v>-0.19745021085731951</v>
      </c>
      <c r="G9" s="14"/>
    </row>
    <row r="10" spans="1:8" ht="13" customHeight="1" x14ac:dyDescent="0.25">
      <c r="A10" s="410" t="s">
        <v>9</v>
      </c>
      <c r="B10" s="10"/>
      <c r="C10" s="11"/>
      <c r="D10" s="12">
        <f>+D11-D9-D8-D6-D7</f>
        <v>34938</v>
      </c>
      <c r="E10" s="12">
        <f>+E11-E9-E8-E6-E7</f>
        <v>23995</v>
      </c>
      <c r="F10" s="13">
        <f t="shared" si="0"/>
        <v>45.605334444675982</v>
      </c>
      <c r="G10" s="397"/>
    </row>
    <row r="11" spans="1:8" ht="13" customHeight="1" x14ac:dyDescent="0.25">
      <c r="A11" s="411" t="s">
        <v>10</v>
      </c>
      <c r="B11" s="10"/>
      <c r="D11" s="372">
        <v>250389</v>
      </c>
      <c r="E11" s="372">
        <v>172579</v>
      </c>
      <c r="F11" s="15">
        <f t="shared" si="0"/>
        <v>45.086598021775529</v>
      </c>
    </row>
    <row r="12" spans="1:8" ht="13" customHeight="1" x14ac:dyDescent="0.25">
      <c r="A12" s="410" t="s">
        <v>11</v>
      </c>
      <c r="B12" s="10"/>
      <c r="C12" s="11"/>
      <c r="D12" s="12">
        <v>120734</v>
      </c>
      <c r="E12" s="12">
        <v>97470</v>
      </c>
      <c r="F12" s="13">
        <f t="shared" si="0"/>
        <v>23.867856776444029</v>
      </c>
      <c r="G12" s="396"/>
    </row>
    <row r="13" spans="1:8" ht="13" customHeight="1" x14ac:dyDescent="0.25">
      <c r="A13" s="230" t="s">
        <v>12</v>
      </c>
      <c r="B13" s="17"/>
      <c r="C13" s="67"/>
      <c r="D13" s="372">
        <v>117936</v>
      </c>
      <c r="E13" s="372">
        <v>114513</v>
      </c>
      <c r="F13" s="373">
        <f t="shared" si="0"/>
        <v>2.9891802677425305</v>
      </c>
    </row>
    <row r="14" spans="1:8" ht="13" customHeight="1" x14ac:dyDescent="0.25">
      <c r="A14" s="410" t="s">
        <v>117</v>
      </c>
      <c r="B14" s="17"/>
      <c r="C14" s="11"/>
      <c r="D14" s="12">
        <v>54696</v>
      </c>
      <c r="E14" s="12">
        <v>52684</v>
      </c>
      <c r="F14" s="13">
        <f t="shared" si="0"/>
        <v>3.8189962797054111</v>
      </c>
    </row>
    <row r="15" spans="1:8" ht="13" customHeight="1" x14ac:dyDescent="0.25">
      <c r="A15" s="412" t="s">
        <v>13</v>
      </c>
      <c r="B15" s="10"/>
      <c r="C15" s="414"/>
      <c r="D15" s="372">
        <v>148230</v>
      </c>
      <c r="E15" s="372">
        <v>146562</v>
      </c>
      <c r="F15" s="415">
        <f t="shared" si="0"/>
        <v>1.1380849060465881</v>
      </c>
      <c r="G15" s="403"/>
    </row>
    <row r="16" spans="1:8" ht="13" customHeight="1" x14ac:dyDescent="0.25">
      <c r="A16" s="100" t="s">
        <v>14</v>
      </c>
      <c r="B16" s="67"/>
      <c r="C16" s="11"/>
      <c r="D16" s="12">
        <f>D17-SUM(D11:D15)</f>
        <v>69248</v>
      </c>
      <c r="E16" s="12">
        <f>E17-SUM(E11:E15)</f>
        <v>53733</v>
      </c>
      <c r="F16" s="13">
        <f t="shared" si="0"/>
        <v>28.874248599557074</v>
      </c>
      <c r="G16" s="392"/>
    </row>
    <row r="17" spans="1:7" ht="13" customHeight="1" thickBot="1" x14ac:dyDescent="0.3">
      <c r="A17" s="413" t="s">
        <v>15</v>
      </c>
      <c r="B17" s="18"/>
      <c r="C17" s="416"/>
      <c r="D17" s="427">
        <v>761233</v>
      </c>
      <c r="E17" s="427">
        <v>637541</v>
      </c>
      <c r="F17" s="417">
        <f t="shared" si="0"/>
        <v>19.40141888913811</v>
      </c>
      <c r="G17" s="397"/>
    </row>
    <row r="18" spans="1:7" ht="11.15" customHeight="1" x14ac:dyDescent="0.25">
      <c r="C18" s="398"/>
      <c r="D18" s="22"/>
      <c r="E18" s="22"/>
      <c r="F18" s="23"/>
      <c r="G18" s="14"/>
    </row>
    <row r="19" spans="1:7" ht="15" customHeight="1" x14ac:dyDescent="0.25">
      <c r="A19" s="24" t="s">
        <v>16</v>
      </c>
      <c r="B19" s="7"/>
      <c r="C19" s="8"/>
      <c r="D19" s="25"/>
      <c r="E19" s="25"/>
      <c r="F19" s="26"/>
      <c r="G19" s="14"/>
    </row>
    <row r="20" spans="1:7" ht="13" customHeight="1" x14ac:dyDescent="0.25">
      <c r="A20" s="410" t="s">
        <v>17</v>
      </c>
      <c r="B20" s="10"/>
      <c r="C20" s="11"/>
      <c r="D20" s="27">
        <v>30403</v>
      </c>
      <c r="E20" s="27">
        <v>3935</v>
      </c>
      <c r="F20" s="13" t="str">
        <f t="shared" ref="F20:F32" si="1">IF((((D20/E20)-1)*100)&gt;=200,"N.S.",(IF((((D20/E20)-1)*100)&lt;=-200,"N.S.",(((D20/E20)-1)*100))))</f>
        <v>N.S.</v>
      </c>
      <c r="G20" s="392"/>
    </row>
    <row r="21" spans="1:7" ht="13" customHeight="1" x14ac:dyDescent="0.25">
      <c r="A21" s="411" t="s">
        <v>113</v>
      </c>
      <c r="B21" s="10"/>
      <c r="C21" s="67"/>
      <c r="D21" s="372">
        <v>2757</v>
      </c>
      <c r="E21" s="372">
        <v>12269</v>
      </c>
      <c r="F21" s="373">
        <f t="shared" si="1"/>
        <v>-77.528730947917509</v>
      </c>
      <c r="G21" s="14"/>
    </row>
    <row r="22" spans="1:7" ht="13" customHeight="1" x14ac:dyDescent="0.25">
      <c r="A22" s="410" t="s">
        <v>18</v>
      </c>
      <c r="B22" s="10"/>
      <c r="C22" s="11"/>
      <c r="D22" s="27">
        <v>1746</v>
      </c>
      <c r="E22" s="27">
        <v>895</v>
      </c>
      <c r="F22" s="13">
        <f t="shared" si="1"/>
        <v>95.083798882681563</v>
      </c>
    </row>
    <row r="23" spans="1:7" ht="13" customHeight="1" x14ac:dyDescent="0.25">
      <c r="A23" s="411" t="s">
        <v>118</v>
      </c>
      <c r="B23" s="10"/>
      <c r="C23" s="67"/>
      <c r="D23" s="372">
        <v>7078</v>
      </c>
      <c r="E23" s="372">
        <v>7387</v>
      </c>
      <c r="F23" s="373">
        <f t="shared" si="1"/>
        <v>-4.183024231758492</v>
      </c>
      <c r="G23" s="404"/>
    </row>
    <row r="24" spans="1:7" ht="13" customHeight="1" x14ac:dyDescent="0.25">
      <c r="A24" s="410" t="s">
        <v>19</v>
      </c>
      <c r="B24" s="10"/>
      <c r="C24" s="11"/>
      <c r="D24" s="27">
        <f>+D25-SUM(D20:D23)</f>
        <v>114058</v>
      </c>
      <c r="E24" s="27">
        <f>+E25-SUM(E20:E23)</f>
        <v>112048</v>
      </c>
      <c r="F24" s="13">
        <f t="shared" si="1"/>
        <v>1.7938740539768627</v>
      </c>
    </row>
    <row r="25" spans="1:7" ht="13" customHeight="1" x14ac:dyDescent="0.25">
      <c r="A25" s="411" t="s">
        <v>20</v>
      </c>
      <c r="B25" s="10"/>
      <c r="C25" s="67"/>
      <c r="D25" s="372">
        <v>156042</v>
      </c>
      <c r="E25" s="372">
        <v>136534</v>
      </c>
      <c r="F25" s="373">
        <f t="shared" si="1"/>
        <v>14.288016171796025</v>
      </c>
      <c r="G25" s="392"/>
    </row>
    <row r="26" spans="1:7" ht="13" customHeight="1" x14ac:dyDescent="0.25">
      <c r="A26" s="410" t="s">
        <v>21</v>
      </c>
      <c r="B26" s="10"/>
      <c r="C26" s="11"/>
      <c r="D26" s="27">
        <v>163054</v>
      </c>
      <c r="E26" s="27">
        <v>95714</v>
      </c>
      <c r="F26" s="13">
        <f t="shared" si="1"/>
        <v>70.355433896817601</v>
      </c>
      <c r="G26" s="392"/>
    </row>
    <row r="27" spans="1:7" ht="13" customHeight="1" x14ac:dyDescent="0.25">
      <c r="A27" s="411" t="s">
        <v>119</v>
      </c>
      <c r="B27" s="10"/>
      <c r="C27" s="67"/>
      <c r="D27" s="372">
        <v>50226</v>
      </c>
      <c r="E27" s="372">
        <v>47292</v>
      </c>
      <c r="F27" s="373">
        <f t="shared" si="1"/>
        <v>6.204009134737376</v>
      </c>
      <c r="G27" s="399"/>
    </row>
    <row r="28" spans="1:7" ht="13" customHeight="1" x14ac:dyDescent="0.25">
      <c r="A28" s="410" t="s">
        <v>22</v>
      </c>
      <c r="B28" s="10"/>
      <c r="C28" s="11"/>
      <c r="D28" s="27">
        <v>6505</v>
      </c>
      <c r="E28" s="27">
        <v>6347</v>
      </c>
      <c r="F28" s="13">
        <f t="shared" si="1"/>
        <v>2.4893650543563961</v>
      </c>
      <c r="G28" s="399"/>
    </row>
    <row r="29" spans="1:7" ht="13" customHeight="1" x14ac:dyDescent="0.25">
      <c r="A29" s="418" t="s">
        <v>23</v>
      </c>
      <c r="B29" s="10"/>
      <c r="C29" s="421"/>
      <c r="D29" s="374">
        <f>D30-SUM(D25:D28)</f>
        <v>37575</v>
      </c>
      <c r="E29" s="374">
        <f>E30-SUM(E25:E28)</f>
        <v>25903</v>
      </c>
      <c r="F29" s="375">
        <f t="shared" si="1"/>
        <v>45.060417712234099</v>
      </c>
      <c r="G29" s="399"/>
    </row>
    <row r="30" spans="1:7" ht="13" customHeight="1" x14ac:dyDescent="0.25">
      <c r="A30" s="100" t="s">
        <v>24</v>
      </c>
      <c r="C30" s="422"/>
      <c r="D30" s="12">
        <v>413402</v>
      </c>
      <c r="E30" s="12">
        <v>311790</v>
      </c>
      <c r="F30" s="13">
        <f t="shared" si="1"/>
        <v>32.589884216940888</v>
      </c>
      <c r="G30" s="396"/>
    </row>
    <row r="31" spans="1:7" ht="13" customHeight="1" x14ac:dyDescent="0.25">
      <c r="A31" s="419" t="s">
        <v>25</v>
      </c>
      <c r="B31" s="386"/>
      <c r="C31" s="387"/>
      <c r="D31" s="388">
        <f>D32-D30</f>
        <v>347831</v>
      </c>
      <c r="E31" s="388">
        <f>E32-E30</f>
        <v>325751</v>
      </c>
      <c r="F31" s="389">
        <f t="shared" si="1"/>
        <v>6.7781833363520061</v>
      </c>
      <c r="G31" s="14"/>
    </row>
    <row r="32" spans="1:7" ht="13" customHeight="1" thickBot="1" x14ac:dyDescent="0.3">
      <c r="A32" s="420" t="s">
        <v>26</v>
      </c>
      <c r="B32" s="18"/>
      <c r="C32" s="19"/>
      <c r="D32" s="20">
        <f>D17</f>
        <v>761233</v>
      </c>
      <c r="E32" s="20">
        <f>E17</f>
        <v>637541</v>
      </c>
      <c r="F32" s="21">
        <f t="shared" si="1"/>
        <v>19.40141888913811</v>
      </c>
    </row>
    <row r="33" spans="1:8" ht="11.15" customHeight="1" x14ac:dyDescent="0.25">
      <c r="A33" s="30"/>
      <c r="B33" s="31"/>
      <c r="C33" s="10"/>
      <c r="D33" s="32"/>
      <c r="E33" s="33"/>
      <c r="F33" s="32"/>
    </row>
    <row r="34" spans="1:8" ht="18.75" customHeight="1" x14ac:dyDescent="0.25">
      <c r="A34" s="34"/>
      <c r="B34" s="35"/>
      <c r="C34" s="465" t="s">
        <v>142</v>
      </c>
      <c r="D34" s="465"/>
      <c r="E34" s="35"/>
      <c r="F34" s="36"/>
      <c r="G34" s="37"/>
      <c r="H34" s="38"/>
    </row>
    <row r="35" spans="1:8" ht="15" customHeight="1" x14ac:dyDescent="0.25">
      <c r="A35" s="24" t="s">
        <v>120</v>
      </c>
      <c r="B35" s="40"/>
      <c r="C35" s="41" t="s">
        <v>27</v>
      </c>
      <c r="D35" s="41" t="s">
        <v>28</v>
      </c>
      <c r="E35" s="35"/>
      <c r="F35" s="35"/>
      <c r="G35" s="39"/>
      <c r="H35" s="42"/>
    </row>
    <row r="36" spans="1:8" ht="13" customHeight="1" x14ac:dyDescent="0.25">
      <c r="A36" s="34" t="s">
        <v>29</v>
      </c>
      <c r="B36" s="35"/>
      <c r="C36" s="43"/>
      <c r="D36" s="44"/>
      <c r="E36" s="35"/>
      <c r="F36" s="35"/>
      <c r="G36" s="39"/>
      <c r="H36" s="45"/>
    </row>
    <row r="37" spans="1:8" ht="13" customHeight="1" x14ac:dyDescent="0.25">
      <c r="A37" s="46" t="s">
        <v>30</v>
      </c>
      <c r="B37" s="47"/>
      <c r="C37" s="48">
        <v>0.44043014863891505</v>
      </c>
      <c r="D37" s="48">
        <v>7.6299661075060962E-2</v>
      </c>
      <c r="E37" s="35"/>
      <c r="F37" s="35"/>
      <c r="G37" s="39"/>
      <c r="H37" s="49"/>
    </row>
    <row r="38" spans="1:8" ht="13" customHeight="1" x14ac:dyDescent="0.25">
      <c r="A38" s="50" t="s">
        <v>31</v>
      </c>
      <c r="B38" s="47"/>
      <c r="C38" s="51">
        <v>0.3025188519343272</v>
      </c>
      <c r="D38" s="51">
        <v>3.3632141366705823E-2</v>
      </c>
      <c r="E38" s="35"/>
      <c r="F38" s="35"/>
      <c r="G38" s="39"/>
      <c r="H38" s="49"/>
    </row>
    <row r="39" spans="1:8" ht="13" customHeight="1" x14ac:dyDescent="0.25">
      <c r="A39" s="46" t="s">
        <v>32</v>
      </c>
      <c r="B39" s="47"/>
      <c r="C39" s="48">
        <v>0.14094207413686774</v>
      </c>
      <c r="D39" s="48">
        <v>1.7500000000004439E-2</v>
      </c>
      <c r="E39" s="35"/>
      <c r="F39" s="35"/>
      <c r="G39" s="39"/>
      <c r="H39" s="49"/>
    </row>
    <row r="40" spans="1:8" ht="13" customHeight="1" x14ac:dyDescent="0.25">
      <c r="A40" s="50" t="s">
        <v>33</v>
      </c>
      <c r="B40" s="47"/>
      <c r="C40" s="51">
        <v>8.9988309160388569E-3</v>
      </c>
      <c r="D40" s="51">
        <v>5.0107325600793735E-2</v>
      </c>
      <c r="E40" s="35"/>
      <c r="F40" s="35"/>
      <c r="G40" s="39"/>
      <c r="H40" s="49"/>
    </row>
    <row r="41" spans="1:8" ht="13" customHeight="1" x14ac:dyDescent="0.25">
      <c r="A41" s="46" t="s">
        <v>34</v>
      </c>
      <c r="B41" s="47"/>
      <c r="C41" s="48">
        <v>2.6769615291620309E-3</v>
      </c>
      <c r="D41" s="48">
        <v>0.4933458726961551</v>
      </c>
      <c r="E41" s="35"/>
      <c r="F41" s="35"/>
      <c r="G41" s="39"/>
      <c r="H41" s="49"/>
    </row>
    <row r="42" spans="1:8" ht="13" customHeight="1" x14ac:dyDescent="0.25">
      <c r="A42" s="50" t="s">
        <v>35</v>
      </c>
      <c r="B42" s="47"/>
      <c r="C42" s="51">
        <v>6.8270836337717342E-2</v>
      </c>
      <c r="D42" s="51">
        <v>9.143932936541245E-2</v>
      </c>
      <c r="E42" s="35"/>
      <c r="F42" s="35"/>
      <c r="G42" s="39"/>
      <c r="H42" s="49"/>
    </row>
    <row r="43" spans="1:8" ht="13" customHeight="1" x14ac:dyDescent="0.25">
      <c r="A43" s="46" t="s">
        <v>36</v>
      </c>
      <c r="B43" s="47"/>
      <c r="C43" s="48">
        <v>2.5688259658833139E-2</v>
      </c>
      <c r="D43" s="48">
        <v>4.1765721084666266E-2</v>
      </c>
      <c r="E43" s="35"/>
      <c r="F43" s="35"/>
      <c r="G43" s="39"/>
      <c r="H43" s="49"/>
    </row>
    <row r="44" spans="1:8" ht="13" customHeight="1" x14ac:dyDescent="0.25">
      <c r="A44" s="402" t="s">
        <v>116</v>
      </c>
      <c r="B44" s="402"/>
      <c r="C44" s="405">
        <v>1.047403684813863E-2</v>
      </c>
      <c r="D44" s="405">
        <v>0.11520299746078312</v>
      </c>
      <c r="E44" s="35"/>
      <c r="F44" s="35"/>
      <c r="G44" s="39"/>
      <c r="H44" s="49"/>
    </row>
    <row r="45" spans="1:8" ht="13" customHeight="1" thickBot="1" x14ac:dyDescent="0.3">
      <c r="A45" s="52" t="s">
        <v>37</v>
      </c>
      <c r="B45" s="53"/>
      <c r="C45" s="54">
        <v>1</v>
      </c>
      <c r="D45" s="54">
        <v>5.6539258051065799E-2</v>
      </c>
      <c r="E45" s="35"/>
      <c r="F45" s="35"/>
      <c r="G45" s="39"/>
      <c r="H45" s="49"/>
    </row>
    <row r="46" spans="1:8" ht="11.15" customHeight="1" x14ac:dyDescent="0.25">
      <c r="A46" s="55"/>
      <c r="B46" s="35"/>
      <c r="C46" s="56"/>
      <c r="D46" s="57"/>
      <c r="E46" s="35"/>
      <c r="F46" s="35"/>
      <c r="G46" s="39"/>
      <c r="H46" s="37"/>
    </row>
    <row r="47" spans="1:8" ht="13" customHeight="1" x14ac:dyDescent="0.25">
      <c r="A47" s="34" t="s">
        <v>121</v>
      </c>
      <c r="B47" s="35"/>
      <c r="C47" s="58">
        <v>0.7952097031030495</v>
      </c>
      <c r="D47" s="57"/>
      <c r="E47" s="35"/>
      <c r="F47" s="35"/>
      <c r="G47" s="39"/>
      <c r="H47" s="49"/>
    </row>
    <row r="48" spans="1:8" ht="13" customHeight="1" thickBot="1" x14ac:dyDescent="0.3">
      <c r="A48" s="391" t="s">
        <v>122</v>
      </c>
      <c r="B48" s="406"/>
      <c r="C48" s="407">
        <v>0.2047902968969505</v>
      </c>
      <c r="D48" s="57"/>
      <c r="E48" s="35"/>
      <c r="F48" s="35"/>
      <c r="G48" s="39"/>
      <c r="H48" s="49"/>
    </row>
    <row r="49" spans="1:8" ht="11.15" customHeight="1" x14ac:dyDescent="0.25">
      <c r="A49" s="34"/>
      <c r="B49" s="35"/>
      <c r="C49" s="35"/>
      <c r="D49" s="35"/>
      <c r="E49" s="35"/>
      <c r="F49" s="35"/>
      <c r="G49" s="39"/>
      <c r="H49" s="39"/>
    </row>
    <row r="50" spans="1:8" ht="11.15" customHeight="1" x14ac:dyDescent="0.25">
      <c r="A50" s="34"/>
      <c r="B50" s="35"/>
      <c r="C50" s="35"/>
      <c r="D50" s="35"/>
      <c r="E50" s="35"/>
      <c r="F50" s="35"/>
      <c r="G50" s="39"/>
      <c r="H50" s="39"/>
    </row>
    <row r="51" spans="1:8" ht="15" customHeight="1" x14ac:dyDescent="0.25">
      <c r="A51" s="6" t="s">
        <v>38</v>
      </c>
      <c r="B51" s="60"/>
      <c r="C51" s="61">
        <v>2020</v>
      </c>
      <c r="D51" s="61">
        <f>C51+1</f>
        <v>2021</v>
      </c>
      <c r="E51" s="61">
        <f t="shared" ref="E51:G51" si="2">D51+1</f>
        <v>2022</v>
      </c>
      <c r="F51" s="61">
        <f t="shared" si="2"/>
        <v>2023</v>
      </c>
      <c r="G51" s="61">
        <f t="shared" si="2"/>
        <v>2024</v>
      </c>
      <c r="H51" s="61" t="s">
        <v>123</v>
      </c>
    </row>
    <row r="52" spans="1:8" s="64" customFormat="1" ht="13" customHeight="1" thickBot="1" x14ac:dyDescent="0.3">
      <c r="A52" s="62" t="s">
        <v>39</v>
      </c>
      <c r="B52" s="63"/>
      <c r="C52" s="59">
        <v>0.11337005884044332</v>
      </c>
      <c r="D52" s="59">
        <v>6.7994888071685397E-2</v>
      </c>
      <c r="E52" s="59">
        <v>1.2174046807021801E-2</v>
      </c>
      <c r="F52" s="59">
        <v>0.18666378006758658</v>
      </c>
      <c r="G52" s="59">
        <v>1.6221890546089118E-2</v>
      </c>
      <c r="H52" s="59">
        <v>0.6035753356671737</v>
      </c>
    </row>
    <row r="53" spans="1:8" s="64" customFormat="1" x14ac:dyDescent="0.25">
      <c r="A53" s="65"/>
      <c r="B53" s="66"/>
      <c r="C53" s="58"/>
      <c r="D53" s="58"/>
      <c r="E53" s="58"/>
      <c r="F53" s="58"/>
      <c r="G53" s="58"/>
      <c r="H53" s="58"/>
    </row>
    <row r="54" spans="1:8" ht="11.15" customHeight="1" x14ac:dyDescent="0.25">
      <c r="A54" s="466" t="s">
        <v>124</v>
      </c>
      <c r="B54" s="466"/>
      <c r="C54" s="466"/>
      <c r="D54" s="466"/>
      <c r="E54" s="466"/>
      <c r="F54" s="466"/>
    </row>
    <row r="55" spans="1:8" ht="11.15" customHeight="1" x14ac:dyDescent="0.25">
      <c r="A55" s="461" t="s">
        <v>125</v>
      </c>
      <c r="B55" s="461"/>
      <c r="C55" s="461"/>
      <c r="D55" s="461"/>
      <c r="E55" s="461"/>
      <c r="F55" s="461"/>
      <c r="G55" s="461"/>
      <c r="H55" s="461"/>
    </row>
    <row r="56" spans="1:8" ht="11.15" customHeight="1" x14ac:dyDescent="0.25">
      <c r="A56" s="461"/>
      <c r="B56" s="461"/>
      <c r="C56" s="461"/>
      <c r="D56" s="461"/>
      <c r="E56" s="461"/>
      <c r="F56" s="461"/>
      <c r="G56" s="461"/>
      <c r="H56" s="461"/>
    </row>
  </sheetData>
  <mergeCells count="7">
    <mergeCell ref="A56:H56"/>
    <mergeCell ref="A1:H1"/>
    <mergeCell ref="A2:H2"/>
    <mergeCell ref="A3:H3"/>
    <mergeCell ref="C34:D34"/>
    <mergeCell ref="A55:H55"/>
    <mergeCell ref="A54:F54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zoomScaleNormal="100" zoomScaleSheetLayoutView="50" workbookViewId="0">
      <selection sqref="A1:H1"/>
    </sheetView>
  </sheetViews>
  <sheetFormatPr defaultColWidth="9.81640625" defaultRowHeight="10.5" x14ac:dyDescent="0.25"/>
  <cols>
    <col min="1" max="1" width="42.7265625" style="47" customWidth="1"/>
    <col min="2" max="2" width="2.7265625" style="73" customWidth="1"/>
    <col min="3" max="7" width="7.7265625" style="73" customWidth="1"/>
    <col min="8" max="8" width="7.7265625" style="155" customWidth="1"/>
    <col min="9" max="9" width="2.7265625" style="73" customWidth="1"/>
    <col min="10" max="10" width="9.81640625" style="455"/>
    <col min="11" max="16384" width="9.81640625" style="68"/>
  </cols>
  <sheetData>
    <row r="1" spans="1:10" ht="11.15" customHeight="1" x14ac:dyDescent="0.25">
      <c r="A1" s="462" t="s">
        <v>0</v>
      </c>
      <c r="B1" s="462"/>
      <c r="C1" s="462"/>
      <c r="D1" s="462"/>
      <c r="E1" s="462"/>
      <c r="F1" s="462"/>
      <c r="G1" s="462"/>
      <c r="H1" s="462"/>
      <c r="I1" s="449"/>
    </row>
    <row r="2" spans="1:10" ht="11.15" customHeight="1" x14ac:dyDescent="0.25">
      <c r="A2" s="463" t="s">
        <v>40</v>
      </c>
      <c r="B2" s="463"/>
      <c r="C2" s="463"/>
      <c r="D2" s="463"/>
      <c r="E2" s="463"/>
      <c r="F2" s="463"/>
      <c r="G2" s="463"/>
      <c r="H2" s="463"/>
      <c r="I2" s="450"/>
    </row>
    <row r="3" spans="1:10" ht="11.15" customHeight="1" x14ac:dyDescent="0.25">
      <c r="A3" s="464" t="s">
        <v>41</v>
      </c>
      <c r="B3" s="464"/>
      <c r="C3" s="464"/>
      <c r="D3" s="464"/>
      <c r="E3" s="464"/>
      <c r="F3" s="464"/>
      <c r="G3" s="464"/>
      <c r="H3" s="464"/>
      <c r="I3" s="190"/>
    </row>
    <row r="4" spans="1:10" ht="11.15" customHeight="1" x14ac:dyDescent="0.25">
      <c r="A4" s="69"/>
      <c r="B4" s="70"/>
      <c r="C4" s="70"/>
      <c r="D4" s="70"/>
      <c r="E4" s="70"/>
      <c r="F4" s="70"/>
      <c r="G4" s="70"/>
      <c r="H4" s="71"/>
      <c r="I4" s="70"/>
    </row>
    <row r="5" spans="1:10" ht="15" customHeight="1" x14ac:dyDescent="0.25">
      <c r="A5" s="74"/>
      <c r="B5" s="75"/>
      <c r="C5" s="471" t="s">
        <v>128</v>
      </c>
      <c r="D5" s="471"/>
      <c r="E5" s="471"/>
      <c r="F5" s="471"/>
      <c r="G5" s="471"/>
      <c r="H5" s="471"/>
      <c r="I5" s="76"/>
    </row>
    <row r="6" spans="1:10" s="80" customFormat="1" ht="15" customHeight="1" x14ac:dyDescent="0.25">
      <c r="A6" s="77"/>
      <c r="B6" s="78"/>
      <c r="C6" s="79">
        <v>2020</v>
      </c>
      <c r="D6" s="79" t="s">
        <v>42</v>
      </c>
      <c r="E6" s="79">
        <v>2019</v>
      </c>
      <c r="F6" s="79" t="s">
        <v>42</v>
      </c>
      <c r="G6" s="79" t="s">
        <v>4</v>
      </c>
      <c r="H6" s="79" t="s">
        <v>43</v>
      </c>
      <c r="I6" s="79"/>
      <c r="J6" s="456"/>
    </row>
    <row r="7" spans="1:10" ht="13" customHeight="1" x14ac:dyDescent="0.25">
      <c r="A7" s="81" t="s">
        <v>44</v>
      </c>
      <c r="B7" s="82"/>
      <c r="C7" s="83">
        <v>122284</v>
      </c>
      <c r="D7" s="84">
        <v>100</v>
      </c>
      <c r="E7" s="83">
        <v>115938</v>
      </c>
      <c r="F7" s="84">
        <v>100</v>
      </c>
      <c r="G7" s="84">
        <v>5.4736152081284795</v>
      </c>
      <c r="H7" s="85">
        <v>2.7055811230187299</v>
      </c>
      <c r="I7" s="86"/>
    </row>
    <row r="8" spans="1:10" ht="13" customHeight="1" x14ac:dyDescent="0.25">
      <c r="A8" s="87" t="s">
        <v>45</v>
      </c>
      <c r="B8" s="82"/>
      <c r="C8" s="29">
        <v>76441</v>
      </c>
      <c r="D8" s="88">
        <v>62.5</v>
      </c>
      <c r="E8" s="29">
        <v>73144</v>
      </c>
      <c r="F8" s="88">
        <v>63.1</v>
      </c>
      <c r="G8" s="88">
        <v>4.507546757081915</v>
      </c>
      <c r="H8" s="88"/>
      <c r="I8" s="86"/>
    </row>
    <row r="9" spans="1:10" ht="13" customHeight="1" x14ac:dyDescent="0.25">
      <c r="A9" s="89" t="s">
        <v>46</v>
      </c>
      <c r="B9" s="82"/>
      <c r="C9" s="90">
        <v>45843</v>
      </c>
      <c r="D9" s="91">
        <v>37.5</v>
      </c>
      <c r="E9" s="90">
        <v>42794</v>
      </c>
      <c r="F9" s="91">
        <v>36.9</v>
      </c>
      <c r="G9" s="91">
        <v>7.1248305837266823</v>
      </c>
      <c r="H9" s="92"/>
      <c r="I9" s="86"/>
    </row>
    <row r="10" spans="1:10" ht="13" customHeight="1" x14ac:dyDescent="0.25">
      <c r="A10" s="94" t="s">
        <v>47</v>
      </c>
      <c r="B10" s="95"/>
      <c r="C10" s="96">
        <v>5020</v>
      </c>
      <c r="D10" s="97">
        <v>4.0999999999999996</v>
      </c>
      <c r="E10" s="96">
        <v>4697</v>
      </c>
      <c r="F10" s="97">
        <v>4.0999999999999996</v>
      </c>
      <c r="G10" s="97">
        <v>6.8767298275494992</v>
      </c>
      <c r="H10" s="97"/>
      <c r="I10" s="86"/>
    </row>
    <row r="11" spans="1:10" ht="13" customHeight="1" x14ac:dyDescent="0.25">
      <c r="A11" s="98" t="s">
        <v>48</v>
      </c>
      <c r="B11" s="95"/>
      <c r="C11" s="83">
        <v>31027</v>
      </c>
      <c r="D11" s="84">
        <v>25.399999999999995</v>
      </c>
      <c r="E11" s="83">
        <v>28720</v>
      </c>
      <c r="F11" s="84">
        <v>24.8</v>
      </c>
      <c r="G11" s="84">
        <v>8.0327298050139273</v>
      </c>
      <c r="H11" s="85"/>
      <c r="I11" s="86"/>
    </row>
    <row r="12" spans="1:10" ht="13" customHeight="1" x14ac:dyDescent="0.25">
      <c r="A12" s="87" t="s">
        <v>49</v>
      </c>
      <c r="C12" s="29">
        <v>278</v>
      </c>
      <c r="D12" s="88">
        <v>0.2</v>
      </c>
      <c r="E12" s="29">
        <v>399</v>
      </c>
      <c r="F12" s="88">
        <v>0.3</v>
      </c>
      <c r="G12" s="88">
        <v>-30.325814536340857</v>
      </c>
      <c r="H12" s="88"/>
      <c r="I12" s="86"/>
    </row>
    <row r="13" spans="1:10" s="104" customFormat="1" ht="13" customHeight="1" x14ac:dyDescent="0.25">
      <c r="A13" s="102" t="s">
        <v>50</v>
      </c>
      <c r="B13" s="103"/>
      <c r="C13" s="90">
        <v>9518</v>
      </c>
      <c r="D13" s="91">
        <v>7.8</v>
      </c>
      <c r="E13" s="90">
        <v>8978</v>
      </c>
      <c r="F13" s="91">
        <v>7.7</v>
      </c>
      <c r="G13" s="91">
        <v>6.0147026063711362</v>
      </c>
      <c r="H13" s="92">
        <v>4.4059427470909629</v>
      </c>
      <c r="I13" s="101"/>
      <c r="J13" s="455"/>
    </row>
    <row r="14" spans="1:10" ht="13" customHeight="1" x14ac:dyDescent="0.25">
      <c r="A14" s="105" t="s">
        <v>51</v>
      </c>
      <c r="B14" s="82"/>
      <c r="C14" s="106">
        <v>-143</v>
      </c>
      <c r="D14" s="107"/>
      <c r="E14" s="106">
        <v>254</v>
      </c>
      <c r="F14" s="108"/>
      <c r="G14" s="108">
        <v>-156.29921259842519</v>
      </c>
      <c r="H14" s="108"/>
      <c r="I14" s="101"/>
    </row>
    <row r="15" spans="1:10" ht="13" customHeight="1" x14ac:dyDescent="0.25">
      <c r="A15" s="109" t="s">
        <v>52</v>
      </c>
      <c r="B15" s="95"/>
      <c r="C15" s="83">
        <v>5338</v>
      </c>
      <c r="D15" s="110"/>
      <c r="E15" s="83">
        <v>3470</v>
      </c>
      <c r="F15" s="84"/>
      <c r="G15" s="84">
        <v>53.832853025936586</v>
      </c>
      <c r="H15" s="85"/>
      <c r="I15" s="86"/>
      <c r="J15" s="457"/>
    </row>
    <row r="16" spans="1:10" ht="13" customHeight="1" x14ac:dyDescent="0.25">
      <c r="A16" s="111" t="s">
        <v>53</v>
      </c>
      <c r="B16" s="95"/>
      <c r="C16" s="96">
        <v>690</v>
      </c>
      <c r="D16" s="112"/>
      <c r="E16" s="96">
        <v>744</v>
      </c>
      <c r="F16" s="97"/>
      <c r="G16" s="97">
        <v>-7.2580645161290374</v>
      </c>
      <c r="H16" s="97"/>
      <c r="I16" s="86"/>
    </row>
    <row r="17" spans="1:10" ht="13" customHeight="1" x14ac:dyDescent="0.25">
      <c r="A17" s="109" t="s">
        <v>54</v>
      </c>
      <c r="B17" s="95"/>
      <c r="C17" s="83">
        <v>4648</v>
      </c>
      <c r="D17" s="86"/>
      <c r="E17" s="83">
        <v>2726</v>
      </c>
      <c r="F17" s="84"/>
      <c r="G17" s="84">
        <v>70.506236243580346</v>
      </c>
      <c r="H17" s="85"/>
      <c r="I17" s="86"/>
    </row>
    <row r="18" spans="1:10" ht="13" customHeight="1" x14ac:dyDescent="0.25">
      <c r="A18" s="111" t="s">
        <v>55</v>
      </c>
      <c r="B18" s="95"/>
      <c r="C18" s="96">
        <v>-8325</v>
      </c>
      <c r="D18" s="112"/>
      <c r="E18" s="96">
        <v>1187</v>
      </c>
      <c r="F18" s="97"/>
      <c r="G18" s="97" t="s">
        <v>143</v>
      </c>
      <c r="H18" s="97"/>
      <c r="I18" s="86"/>
      <c r="J18" s="457"/>
    </row>
    <row r="19" spans="1:10" ht="13" customHeight="1" x14ac:dyDescent="0.25">
      <c r="A19" s="113" t="s">
        <v>56</v>
      </c>
      <c r="B19" s="82"/>
      <c r="C19" s="114">
        <v>-104</v>
      </c>
      <c r="D19" s="115"/>
      <c r="E19" s="114">
        <v>-24</v>
      </c>
      <c r="F19" s="116"/>
      <c r="G19" s="116" t="s">
        <v>143</v>
      </c>
      <c r="H19" s="117"/>
      <c r="I19" s="86"/>
    </row>
    <row r="20" spans="1:10" s="104" customFormat="1" ht="13" customHeight="1" x14ac:dyDescent="0.25">
      <c r="A20" s="105" t="s">
        <v>57</v>
      </c>
      <c r="B20" s="103"/>
      <c r="C20" s="106">
        <v>-3781</v>
      </c>
      <c r="D20" s="119"/>
      <c r="E20" s="106">
        <v>3889</v>
      </c>
      <c r="F20" s="108"/>
      <c r="G20" s="108">
        <v>-197.22293648752893</v>
      </c>
      <c r="H20" s="108"/>
      <c r="I20" s="101"/>
      <c r="J20" s="455"/>
    </row>
    <row r="21" spans="1:10" s="125" customFormat="1" ht="22.5" customHeight="1" x14ac:dyDescent="0.25">
      <c r="A21" s="120" t="s">
        <v>114</v>
      </c>
      <c r="B21" s="121"/>
      <c r="C21" s="83">
        <v>13442</v>
      </c>
      <c r="D21" s="430"/>
      <c r="E21" s="83">
        <v>4835</v>
      </c>
      <c r="F21" s="99"/>
      <c r="G21" s="84">
        <v>178.01447776628748</v>
      </c>
      <c r="H21" s="85"/>
      <c r="I21" s="101"/>
      <c r="J21" s="458"/>
    </row>
    <row r="22" spans="1:10" ht="13" customHeight="1" x14ac:dyDescent="0.25">
      <c r="A22" s="100" t="s">
        <v>58</v>
      </c>
      <c r="B22" s="82"/>
      <c r="C22" s="96">
        <v>4723</v>
      </c>
      <c r="D22" s="126">
        <v>0.35136140455289394</v>
      </c>
      <c r="E22" s="96">
        <v>1930</v>
      </c>
      <c r="F22" s="126">
        <v>0.39917269906928643</v>
      </c>
      <c r="G22" s="97">
        <v>144.71502590673575</v>
      </c>
      <c r="H22" s="97"/>
      <c r="I22" s="101"/>
    </row>
    <row r="23" spans="1:10" ht="13" customHeight="1" x14ac:dyDescent="0.25">
      <c r="A23" s="127" t="s">
        <v>59</v>
      </c>
      <c r="B23" s="82"/>
      <c r="C23" s="114">
        <v>393</v>
      </c>
      <c r="D23" s="128"/>
      <c r="E23" s="114">
        <v>944</v>
      </c>
      <c r="F23" s="116"/>
      <c r="G23" s="116">
        <v>-58.368644067796602</v>
      </c>
      <c r="H23" s="117"/>
      <c r="I23" s="101"/>
    </row>
    <row r="24" spans="1:10" ht="13" customHeight="1" x14ac:dyDescent="0.25">
      <c r="A24" s="376" t="s">
        <v>126</v>
      </c>
      <c r="B24" s="82"/>
      <c r="C24" s="96">
        <v>9112</v>
      </c>
      <c r="D24" s="126"/>
      <c r="E24" s="96">
        <v>3849</v>
      </c>
      <c r="F24" s="126"/>
      <c r="G24" s="390">
        <v>136.73681475707977</v>
      </c>
      <c r="H24" s="97"/>
      <c r="I24" s="101"/>
    </row>
    <row r="25" spans="1:10" s="104" customFormat="1" ht="13" customHeight="1" x14ac:dyDescent="0.25">
      <c r="A25" s="377" t="s">
        <v>112</v>
      </c>
      <c r="B25" s="103"/>
      <c r="C25" s="378">
        <v>0</v>
      </c>
      <c r="D25" s="379"/>
      <c r="E25" s="378">
        <v>0</v>
      </c>
      <c r="F25" s="118"/>
      <c r="G25" s="118">
        <v>-100</v>
      </c>
      <c r="H25" s="118"/>
      <c r="I25" s="101"/>
      <c r="J25" s="455"/>
    </row>
    <row r="26" spans="1:10" s="104" customFormat="1" ht="13" customHeight="1" x14ac:dyDescent="0.25">
      <c r="A26" s="376" t="s">
        <v>60</v>
      </c>
      <c r="B26" s="82"/>
      <c r="C26" s="106">
        <v>9112</v>
      </c>
      <c r="D26" s="119"/>
      <c r="E26" s="106">
        <v>3849</v>
      </c>
      <c r="F26" s="108"/>
      <c r="G26" s="108">
        <v>136.73681475707977</v>
      </c>
      <c r="H26" s="108"/>
      <c r="I26" s="101"/>
      <c r="J26" s="455"/>
    </row>
    <row r="27" spans="1:10" ht="13" customHeight="1" x14ac:dyDescent="0.25">
      <c r="A27" s="381" t="s">
        <v>61</v>
      </c>
      <c r="B27" s="103"/>
      <c r="C27" s="28">
        <v>7787</v>
      </c>
      <c r="D27" s="383"/>
      <c r="E27" s="28">
        <v>2233</v>
      </c>
      <c r="F27" s="382"/>
      <c r="G27" s="99" t="s">
        <v>143</v>
      </c>
      <c r="H27" s="99"/>
      <c r="I27" s="101"/>
    </row>
    <row r="28" spans="1:10" ht="13" customHeight="1" thickBot="1" x14ac:dyDescent="0.3">
      <c r="A28" s="129" t="s">
        <v>62</v>
      </c>
      <c r="B28" s="380"/>
      <c r="C28" s="384">
        <v>1325</v>
      </c>
      <c r="D28" s="385"/>
      <c r="E28" s="384">
        <v>1616</v>
      </c>
      <c r="F28" s="130"/>
      <c r="G28" s="130">
        <v>-18.007425742574256</v>
      </c>
      <c r="H28" s="130"/>
      <c r="I28" s="101"/>
    </row>
    <row r="30" spans="1:10" ht="13" customHeight="1" x14ac:dyDescent="0.25">
      <c r="A30" s="133" t="s">
        <v>63</v>
      </c>
      <c r="C30" s="79">
        <v>2020</v>
      </c>
      <c r="D30" s="79" t="s">
        <v>42</v>
      </c>
      <c r="E30" s="79">
        <v>2019</v>
      </c>
      <c r="F30" s="79" t="s">
        <v>42</v>
      </c>
      <c r="G30" s="79" t="s">
        <v>4</v>
      </c>
      <c r="H30" s="79" t="s">
        <v>43</v>
      </c>
      <c r="I30" s="134"/>
    </row>
    <row r="31" spans="1:10" ht="13" customHeight="1" x14ac:dyDescent="0.25">
      <c r="A31" s="135" t="s">
        <v>64</v>
      </c>
      <c r="B31" s="82"/>
      <c r="C31" s="114">
        <v>9518</v>
      </c>
      <c r="D31" s="136">
        <v>7.8</v>
      </c>
      <c r="E31" s="114">
        <v>8978</v>
      </c>
      <c r="F31" s="136">
        <v>7.7</v>
      </c>
      <c r="G31" s="136">
        <v>6.0147026063711362</v>
      </c>
      <c r="H31" s="117">
        <v>4.4059427470909629</v>
      </c>
      <c r="I31" s="101"/>
    </row>
    <row r="32" spans="1:10" ht="13" customHeight="1" x14ac:dyDescent="0.25">
      <c r="A32" s="137" t="s">
        <v>65</v>
      </c>
      <c r="C32" s="96">
        <v>6135</v>
      </c>
      <c r="D32" s="138">
        <v>5</v>
      </c>
      <c r="E32" s="96">
        <v>5673</v>
      </c>
      <c r="F32" s="138">
        <v>4.9000000000000004</v>
      </c>
      <c r="G32" s="138">
        <v>8.1438392384981526</v>
      </c>
      <c r="H32" s="139"/>
      <c r="I32" s="101"/>
    </row>
    <row r="33" spans="1:10" ht="13" customHeight="1" x14ac:dyDescent="0.25">
      <c r="A33" s="140" t="s">
        <v>66</v>
      </c>
      <c r="B33" s="82"/>
      <c r="C33" s="114">
        <v>1480</v>
      </c>
      <c r="D33" s="136">
        <v>1.2000000000000002</v>
      </c>
      <c r="E33" s="114">
        <v>961</v>
      </c>
      <c r="F33" s="136">
        <v>0.89999999999999947</v>
      </c>
      <c r="G33" s="117">
        <v>54.006243496357968</v>
      </c>
      <c r="H33" s="141"/>
      <c r="I33" s="101"/>
    </row>
    <row r="34" spans="1:10" ht="13" customHeight="1" x14ac:dyDescent="0.25">
      <c r="A34" s="142" t="s">
        <v>146</v>
      </c>
      <c r="B34" s="82"/>
      <c r="C34" s="96">
        <v>17133</v>
      </c>
      <c r="D34" s="138">
        <v>14</v>
      </c>
      <c r="E34" s="96">
        <v>15612</v>
      </c>
      <c r="F34" s="138">
        <v>13.5</v>
      </c>
      <c r="G34" s="138">
        <v>9.7425057647963165</v>
      </c>
      <c r="H34" s="97">
        <v>7.6637885306556797</v>
      </c>
      <c r="I34" s="143"/>
    </row>
    <row r="35" spans="1:10" s="104" customFormat="1" ht="13" customHeight="1" thickBot="1" x14ac:dyDescent="0.3">
      <c r="A35" s="144" t="s">
        <v>67</v>
      </c>
      <c r="B35" s="145"/>
      <c r="C35" s="426">
        <v>5308.8118851300205</v>
      </c>
      <c r="D35" s="147"/>
      <c r="E35" s="426">
        <v>4077.2984592211878</v>
      </c>
      <c r="F35" s="148"/>
      <c r="G35" s="149">
        <v>30.204152043950838</v>
      </c>
      <c r="H35" s="150"/>
      <c r="I35" s="151"/>
      <c r="J35" s="455"/>
    </row>
    <row r="36" spans="1:10" s="104" customFormat="1" ht="13" customHeight="1" x14ac:dyDescent="0.25">
      <c r="A36" s="152"/>
      <c r="B36" s="151"/>
      <c r="C36" s="101"/>
      <c r="D36" s="151"/>
      <c r="E36" s="86"/>
      <c r="F36" s="132"/>
      <c r="G36" s="84"/>
      <c r="H36" s="153"/>
      <c r="I36" s="151"/>
      <c r="J36" s="455"/>
    </row>
    <row r="37" spans="1:10" ht="11.15" customHeight="1" x14ac:dyDescent="0.25">
      <c r="A37" s="468" t="s">
        <v>127</v>
      </c>
      <c r="B37" s="468"/>
      <c r="C37" s="468"/>
      <c r="D37" s="468"/>
      <c r="E37" s="468"/>
      <c r="F37" s="468"/>
      <c r="G37" s="468"/>
      <c r="H37" s="468"/>
      <c r="I37" s="451"/>
    </row>
    <row r="38" spans="1:10" s="158" customFormat="1" ht="10.5" customHeight="1" x14ac:dyDescent="0.25">
      <c r="A38" s="469" t="s">
        <v>138</v>
      </c>
      <c r="B38" s="469"/>
      <c r="C38" s="469"/>
      <c r="D38" s="469"/>
      <c r="E38" s="469"/>
      <c r="F38" s="469"/>
      <c r="G38" s="469"/>
      <c r="H38" s="469"/>
      <c r="I38" s="452"/>
      <c r="J38" s="458"/>
    </row>
    <row r="39" spans="1:10" ht="11.15" customHeight="1" x14ac:dyDescent="0.25">
      <c r="A39" s="469" t="s">
        <v>68</v>
      </c>
      <c r="B39" s="469"/>
      <c r="C39" s="469"/>
      <c r="D39" s="469"/>
      <c r="E39" s="469"/>
      <c r="F39" s="469"/>
      <c r="G39" s="469"/>
      <c r="H39" s="469"/>
      <c r="I39" s="452"/>
    </row>
    <row r="40" spans="1:10" ht="11.15" customHeight="1" x14ac:dyDescent="0.25">
      <c r="A40" s="470" t="s">
        <v>144</v>
      </c>
      <c r="B40" s="470"/>
      <c r="C40" s="470"/>
      <c r="D40" s="470"/>
      <c r="E40" s="470"/>
      <c r="F40" s="470"/>
      <c r="G40" s="470"/>
      <c r="H40" s="470"/>
      <c r="I40" s="453"/>
    </row>
    <row r="41" spans="1:10" ht="11.15" customHeight="1" x14ac:dyDescent="0.25">
      <c r="A41" s="467"/>
      <c r="B41" s="467"/>
      <c r="C41" s="467"/>
      <c r="D41" s="467"/>
      <c r="E41" s="467"/>
      <c r="F41" s="467"/>
      <c r="G41" s="467"/>
      <c r="H41" s="467"/>
      <c r="I41" s="159"/>
    </row>
    <row r="42" spans="1:10" x14ac:dyDescent="0.25">
      <c r="C42" s="160"/>
    </row>
  </sheetData>
  <mergeCells count="9">
    <mergeCell ref="C5:H5"/>
    <mergeCell ref="A1:H1"/>
    <mergeCell ref="A2:H2"/>
    <mergeCell ref="A3:H3"/>
    <mergeCell ref="A41:H41"/>
    <mergeCell ref="A37:H37"/>
    <mergeCell ref="A38:H38"/>
    <mergeCell ref="A39:H39"/>
    <mergeCell ref="A40:H40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zoomScaleNormal="100" zoomScaleSheetLayoutView="90" workbookViewId="0">
      <selection sqref="A1:H34"/>
    </sheetView>
  </sheetViews>
  <sheetFormatPr defaultColWidth="9.81640625" defaultRowHeight="10.5" x14ac:dyDescent="0.25"/>
  <cols>
    <col min="1" max="1" width="42.7265625" style="47" customWidth="1"/>
    <col min="2" max="2" width="2.7265625" style="68" customWidth="1"/>
    <col min="3" max="7" width="7.7265625" style="68" customWidth="1"/>
    <col min="8" max="8" width="2.7265625" style="68" customWidth="1"/>
    <col min="9" max="16384" width="9.81640625" style="68"/>
  </cols>
  <sheetData>
    <row r="1" spans="1:8" ht="11.15" customHeight="1" x14ac:dyDescent="0.25">
      <c r="A1" s="462" t="s">
        <v>115</v>
      </c>
      <c r="B1" s="462"/>
      <c r="C1" s="462"/>
      <c r="D1" s="462"/>
      <c r="E1" s="462"/>
      <c r="F1" s="462"/>
      <c r="G1" s="462"/>
      <c r="H1" s="462"/>
    </row>
    <row r="2" spans="1:8" ht="11.15" customHeight="1" x14ac:dyDescent="0.25">
      <c r="A2" s="463" t="s">
        <v>71</v>
      </c>
      <c r="B2" s="463"/>
      <c r="C2" s="463"/>
      <c r="D2" s="463"/>
      <c r="E2" s="463"/>
      <c r="F2" s="463"/>
      <c r="G2" s="463"/>
      <c r="H2" s="463"/>
    </row>
    <row r="3" spans="1:8" ht="11.15" customHeight="1" x14ac:dyDescent="0.25">
      <c r="A3" s="464" t="s">
        <v>2</v>
      </c>
      <c r="B3" s="464"/>
      <c r="C3" s="464"/>
      <c r="D3" s="464"/>
      <c r="E3" s="464"/>
      <c r="F3" s="464"/>
      <c r="G3" s="464"/>
      <c r="H3" s="464"/>
    </row>
    <row r="4" spans="1:8" ht="11.15" customHeight="1" x14ac:dyDescent="0.25">
      <c r="A4" s="251"/>
      <c r="B4" s="161"/>
      <c r="C4" s="161"/>
      <c r="D4" s="161"/>
      <c r="E4" s="252"/>
      <c r="F4" s="161"/>
      <c r="G4" s="161"/>
      <c r="H4" s="161"/>
    </row>
    <row r="5" spans="1:8" ht="15" customHeight="1" x14ac:dyDescent="0.25">
      <c r="A5" s="74"/>
      <c r="B5" s="162"/>
      <c r="C5" s="471" t="s">
        <v>128</v>
      </c>
      <c r="D5" s="471"/>
      <c r="E5" s="471"/>
      <c r="F5" s="471"/>
      <c r="G5" s="471"/>
      <c r="H5" s="156"/>
    </row>
    <row r="6" spans="1:8" s="166" customFormat="1" ht="15" customHeight="1" x14ac:dyDescent="0.25">
      <c r="A6" s="253"/>
      <c r="B6" s="164"/>
      <c r="C6" s="79">
        <v>2020</v>
      </c>
      <c r="D6" s="79" t="s">
        <v>42</v>
      </c>
      <c r="E6" s="79">
        <v>2019</v>
      </c>
      <c r="F6" s="79" t="s">
        <v>42</v>
      </c>
      <c r="G6" s="79" t="s">
        <v>4</v>
      </c>
      <c r="H6" s="165"/>
    </row>
    <row r="7" spans="1:8" ht="13" customHeight="1" x14ac:dyDescent="0.25">
      <c r="A7" s="81" t="s">
        <v>44</v>
      </c>
      <c r="B7" s="168"/>
      <c r="C7" s="83">
        <v>45620</v>
      </c>
      <c r="D7" s="84">
        <v>100</v>
      </c>
      <c r="E7" s="83">
        <v>41250</v>
      </c>
      <c r="F7" s="84">
        <v>100</v>
      </c>
      <c r="G7" s="84">
        <v>10.593939393939401</v>
      </c>
      <c r="H7" s="86"/>
    </row>
    <row r="8" spans="1:8" ht="13" customHeight="1" x14ac:dyDescent="0.25">
      <c r="A8" s="87" t="s">
        <v>45</v>
      </c>
      <c r="B8" s="168"/>
      <c r="C8" s="29">
        <v>27380</v>
      </c>
      <c r="D8" s="88">
        <v>60</v>
      </c>
      <c r="E8" s="29">
        <v>25396</v>
      </c>
      <c r="F8" s="88">
        <v>61.6</v>
      </c>
      <c r="G8" s="88">
        <v>7.8122538982516865</v>
      </c>
      <c r="H8" s="86"/>
    </row>
    <row r="9" spans="1:8" ht="13" customHeight="1" x14ac:dyDescent="0.25">
      <c r="A9" s="89" t="s">
        <v>46</v>
      </c>
      <c r="B9" s="168"/>
      <c r="C9" s="90">
        <v>18240</v>
      </c>
      <c r="D9" s="91">
        <v>40</v>
      </c>
      <c r="E9" s="90">
        <v>15854</v>
      </c>
      <c r="F9" s="91">
        <v>38.4</v>
      </c>
      <c r="G9" s="91">
        <v>15.04982969597577</v>
      </c>
      <c r="H9" s="86"/>
    </row>
    <row r="10" spans="1:8" ht="13" customHeight="1" x14ac:dyDescent="0.25">
      <c r="A10" s="172" t="s">
        <v>47</v>
      </c>
      <c r="B10" s="167"/>
      <c r="C10" s="96">
        <v>1287</v>
      </c>
      <c r="D10" s="97">
        <v>2.8</v>
      </c>
      <c r="E10" s="96">
        <v>1002</v>
      </c>
      <c r="F10" s="97">
        <v>2.4</v>
      </c>
      <c r="G10" s="97">
        <v>28.443113772455099</v>
      </c>
      <c r="H10" s="86"/>
    </row>
    <row r="11" spans="1:8" ht="13" customHeight="1" x14ac:dyDescent="0.25">
      <c r="A11" s="173" t="s">
        <v>48</v>
      </c>
      <c r="B11" s="167"/>
      <c r="C11" s="83">
        <v>13873</v>
      </c>
      <c r="D11" s="84">
        <v>30.400000000000002</v>
      </c>
      <c r="E11" s="83">
        <v>12156</v>
      </c>
      <c r="F11" s="84">
        <v>29.5</v>
      </c>
      <c r="G11" s="84">
        <v>14.124712076340895</v>
      </c>
      <c r="H11" s="86"/>
    </row>
    <row r="12" spans="1:8" ht="13" customHeight="1" x14ac:dyDescent="0.25">
      <c r="A12" s="87" t="s">
        <v>69</v>
      </c>
      <c r="B12" s="168"/>
      <c r="C12" s="29">
        <v>25</v>
      </c>
      <c r="D12" s="88">
        <v>0.1</v>
      </c>
      <c r="E12" s="29">
        <v>48</v>
      </c>
      <c r="F12" s="88">
        <v>0.1</v>
      </c>
      <c r="G12" s="88">
        <v>-47.916666666666664</v>
      </c>
      <c r="H12" s="86"/>
    </row>
    <row r="13" spans="1:8" s="104" customFormat="1" ht="13" customHeight="1" x14ac:dyDescent="0.25">
      <c r="A13" s="102" t="s">
        <v>72</v>
      </c>
      <c r="B13" s="178"/>
      <c r="C13" s="171">
        <v>3055</v>
      </c>
      <c r="D13" s="91">
        <v>6.7</v>
      </c>
      <c r="E13" s="171">
        <v>2648</v>
      </c>
      <c r="F13" s="91">
        <v>6.4</v>
      </c>
      <c r="G13" s="91">
        <v>15.37009063444108</v>
      </c>
      <c r="H13" s="101"/>
    </row>
    <row r="14" spans="1:8" ht="13" customHeight="1" x14ac:dyDescent="0.25">
      <c r="A14" s="179" t="s">
        <v>65</v>
      </c>
      <c r="C14" s="96">
        <v>2514</v>
      </c>
      <c r="D14" s="97">
        <v>5.5</v>
      </c>
      <c r="E14" s="96">
        <v>2226</v>
      </c>
      <c r="F14" s="97">
        <v>5.4</v>
      </c>
      <c r="G14" s="97">
        <v>12.938005390835583</v>
      </c>
      <c r="H14" s="101"/>
    </row>
    <row r="15" spans="1:8" ht="13" customHeight="1" x14ac:dyDescent="0.25">
      <c r="A15" s="127" t="s">
        <v>66</v>
      </c>
      <c r="B15" s="168"/>
      <c r="C15" s="114">
        <v>179</v>
      </c>
      <c r="D15" s="116">
        <v>0.39999999999999947</v>
      </c>
      <c r="E15" s="114">
        <v>140</v>
      </c>
      <c r="F15" s="116">
        <v>0.39999999999999858</v>
      </c>
      <c r="G15" s="116">
        <v>27.857142857142847</v>
      </c>
      <c r="H15" s="73"/>
    </row>
    <row r="16" spans="1:8" ht="13" customHeight="1" x14ac:dyDescent="0.25">
      <c r="A16" s="100" t="s">
        <v>147</v>
      </c>
      <c r="B16" s="168"/>
      <c r="C16" s="96">
        <v>5748</v>
      </c>
      <c r="D16" s="97">
        <v>12.6</v>
      </c>
      <c r="E16" s="96">
        <v>5014</v>
      </c>
      <c r="F16" s="97">
        <v>12.2</v>
      </c>
      <c r="G16" s="97">
        <v>14.63901076984444</v>
      </c>
      <c r="H16" s="86"/>
    </row>
    <row r="17" spans="1:8" s="256" customFormat="1" ht="13" customHeight="1" thickBot="1" x14ac:dyDescent="0.3">
      <c r="A17" s="180" t="s">
        <v>67</v>
      </c>
      <c r="B17" s="181"/>
      <c r="C17" s="426">
        <v>2255</v>
      </c>
      <c r="D17" s="254"/>
      <c r="E17" s="395">
        <v>1830</v>
      </c>
      <c r="F17" s="255"/>
      <c r="G17" s="182">
        <v>23.224043715846989</v>
      </c>
      <c r="H17" s="132"/>
    </row>
    <row r="18" spans="1:8" ht="11.15" customHeight="1" x14ac:dyDescent="0.25">
      <c r="A18" s="257"/>
      <c r="B18" s="168"/>
      <c r="C18" s="258"/>
      <c r="D18" s="259"/>
      <c r="E18" s="259"/>
      <c r="F18" s="259"/>
      <c r="G18" s="259"/>
      <c r="H18" s="131"/>
    </row>
    <row r="19" spans="1:8" ht="15" customHeight="1" x14ac:dyDescent="0.25">
      <c r="A19" s="261" t="s">
        <v>90</v>
      </c>
      <c r="B19" s="168"/>
      <c r="C19" s="72"/>
      <c r="D19" s="76"/>
      <c r="E19" s="259"/>
      <c r="F19" s="259"/>
      <c r="G19" s="259"/>
      <c r="H19" s="189"/>
    </row>
    <row r="20" spans="1:8" s="267" customFormat="1" ht="13" customHeight="1" x14ac:dyDescent="0.25">
      <c r="A20" s="262" t="s">
        <v>91</v>
      </c>
      <c r="B20" s="263"/>
      <c r="C20" s="264">
        <v>19598</v>
      </c>
      <c r="D20" s="265"/>
      <c r="E20" s="264">
        <v>18233</v>
      </c>
      <c r="F20" s="265"/>
      <c r="G20" s="274">
        <v>7.4864257116217914</v>
      </c>
      <c r="H20" s="266"/>
    </row>
    <row r="21" spans="1:8" s="267" customFormat="1" ht="13" customHeight="1" x14ac:dyDescent="0.25">
      <c r="A21" s="152" t="s">
        <v>137</v>
      </c>
      <c r="B21" s="198"/>
      <c r="C21" s="101">
        <v>19344</v>
      </c>
      <c r="D21" s="269"/>
      <c r="E21" s="101">
        <v>18061</v>
      </c>
      <c r="F21" s="269"/>
      <c r="G21" s="357">
        <v>7.103704113836451</v>
      </c>
      <c r="H21" s="151"/>
    </row>
    <row r="22" spans="1:8" s="267" customFormat="1" ht="13" customHeight="1" x14ac:dyDescent="0.25">
      <c r="A22" s="431" t="s">
        <v>139</v>
      </c>
      <c r="B22" s="200"/>
      <c r="C22" s="432">
        <v>254</v>
      </c>
      <c r="D22" s="157"/>
      <c r="E22" s="432">
        <v>172</v>
      </c>
      <c r="F22" s="157"/>
      <c r="G22" s="274">
        <v>47.674418604651159</v>
      </c>
      <c r="H22" s="277"/>
    </row>
    <row r="23" spans="1:8" s="267" customFormat="1" ht="13" customHeight="1" x14ac:dyDescent="0.25">
      <c r="A23" s="433"/>
      <c r="B23" s="434"/>
      <c r="C23" s="435"/>
      <c r="D23" s="436"/>
      <c r="E23" s="437"/>
      <c r="F23" s="436"/>
      <c r="G23" s="438"/>
      <c r="H23" s="439"/>
    </row>
    <row r="24" spans="1:8" ht="13" customHeight="1" x14ac:dyDescent="0.25">
      <c r="A24" s="152" t="s">
        <v>92</v>
      </c>
      <c r="B24" s="198"/>
      <c r="C24" s="268"/>
      <c r="D24" s="269"/>
      <c r="E24" s="270"/>
      <c r="F24" s="269"/>
      <c r="G24" s="271"/>
      <c r="H24" s="151"/>
    </row>
    <row r="25" spans="1:8" ht="13" customHeight="1" x14ac:dyDescent="0.25">
      <c r="A25" s="272" t="s">
        <v>140</v>
      </c>
      <c r="B25" s="198"/>
      <c r="C25" s="264">
        <v>268</v>
      </c>
      <c r="D25" s="157"/>
      <c r="E25" s="264">
        <v>234</v>
      </c>
      <c r="F25" s="273"/>
      <c r="G25" s="97">
        <v>14.529914529914523</v>
      </c>
      <c r="H25" s="151"/>
    </row>
    <row r="26" spans="1:8" ht="12.75" customHeight="1" x14ac:dyDescent="0.25">
      <c r="A26" s="275" t="s">
        <v>93</v>
      </c>
      <c r="B26" s="198"/>
      <c r="C26" s="279">
        <v>268</v>
      </c>
      <c r="D26" s="277"/>
      <c r="E26" s="279">
        <v>234</v>
      </c>
      <c r="F26" s="277"/>
      <c r="G26" s="278">
        <v>14.529914529914523</v>
      </c>
      <c r="H26" s="151"/>
    </row>
    <row r="27" spans="1:8" ht="13" customHeight="1" x14ac:dyDescent="0.25">
      <c r="A27" s="272" t="s">
        <v>94</v>
      </c>
      <c r="B27" s="198"/>
      <c r="C27" s="264">
        <v>1365</v>
      </c>
      <c r="D27" s="157"/>
      <c r="E27" s="264">
        <v>1416</v>
      </c>
      <c r="F27" s="273"/>
      <c r="G27" s="274">
        <v>-3.6016949152542388</v>
      </c>
      <c r="H27" s="277"/>
    </row>
    <row r="28" spans="1:8" ht="13" customHeight="1" x14ac:dyDescent="0.25">
      <c r="A28" s="152"/>
      <c r="B28" s="198"/>
      <c r="C28" s="70"/>
      <c r="D28" s="73"/>
      <c r="E28" s="70"/>
      <c r="F28" s="73"/>
      <c r="G28" s="73"/>
      <c r="H28" s="277"/>
    </row>
    <row r="29" spans="1:8" ht="13" customHeight="1" x14ac:dyDescent="0.25">
      <c r="A29" s="280" t="s">
        <v>95</v>
      </c>
      <c r="B29" s="200"/>
      <c r="C29" s="281"/>
      <c r="D29" s="277"/>
      <c r="E29" s="281"/>
      <c r="F29" s="277"/>
      <c r="G29" s="151"/>
      <c r="H29" s="277"/>
    </row>
    <row r="30" spans="1:8" ht="13" customHeight="1" x14ac:dyDescent="0.25">
      <c r="A30" s="94" t="s">
        <v>96</v>
      </c>
      <c r="B30" s="200"/>
      <c r="C30" s="195">
        <v>745.92023385006121</v>
      </c>
      <c r="D30" s="97"/>
      <c r="E30" s="195">
        <v>706.70963263565488</v>
      </c>
      <c r="F30" s="97"/>
      <c r="G30" s="97">
        <v>5.5483326395554311</v>
      </c>
      <c r="H30" s="277"/>
    </row>
    <row r="31" spans="1:8" s="256" customFormat="1" ht="13" customHeight="1" x14ac:dyDescent="0.25">
      <c r="A31" s="275" t="s">
        <v>97</v>
      </c>
      <c r="B31" s="198"/>
      <c r="C31" s="192">
        <v>20.184003741383759</v>
      </c>
      <c r="D31" s="99"/>
      <c r="E31" s="192">
        <v>20.86741365328615</v>
      </c>
      <c r="F31" s="99"/>
      <c r="G31" s="99">
        <v>-3.2750101342567173</v>
      </c>
      <c r="H31" s="277"/>
    </row>
    <row r="32" spans="1:8" ht="13" customHeight="1" thickBot="1" x14ac:dyDescent="0.3">
      <c r="A32" s="282" t="s">
        <v>98</v>
      </c>
      <c r="B32" s="197"/>
      <c r="C32" s="283">
        <v>36.956009491847382</v>
      </c>
      <c r="D32" s="130"/>
      <c r="E32" s="283">
        <v>33.866661407000187</v>
      </c>
      <c r="F32" s="130"/>
      <c r="G32" s="130">
        <v>9.122092218421729</v>
      </c>
      <c r="H32" s="277"/>
    </row>
    <row r="33" spans="1:8" ht="11.15" customHeight="1" x14ac:dyDescent="0.25">
      <c r="E33" s="429"/>
    </row>
    <row r="34" spans="1:8" ht="10.5" customHeight="1" x14ac:dyDescent="0.25">
      <c r="A34" s="472" t="s">
        <v>99</v>
      </c>
      <c r="B34" s="472"/>
      <c r="C34" s="472"/>
      <c r="D34" s="472"/>
      <c r="E34" s="472"/>
      <c r="F34" s="472"/>
      <c r="G34" s="472"/>
      <c r="H34" s="472"/>
    </row>
  </sheetData>
  <mergeCells count="5">
    <mergeCell ref="A34:H34"/>
    <mergeCell ref="A1:H1"/>
    <mergeCell ref="A2:H2"/>
    <mergeCell ref="A3:H3"/>
    <mergeCell ref="C5:G5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opLeftCell="A11" zoomScaleNormal="100" workbookViewId="0">
      <selection sqref="A1:H34"/>
    </sheetView>
  </sheetViews>
  <sheetFormatPr defaultColWidth="9.81640625" defaultRowHeight="10.5" x14ac:dyDescent="0.25"/>
  <cols>
    <col min="1" max="1" width="42.7265625" style="158" customWidth="1"/>
    <col min="2" max="2" width="2.7265625" style="158" customWidth="1"/>
    <col min="3" max="8" width="7.7265625" style="158" customWidth="1"/>
    <col min="9" max="9" width="2.7265625" style="338" customWidth="1"/>
    <col min="10" max="16384" width="9.81640625" style="158"/>
  </cols>
  <sheetData>
    <row r="1" spans="1:10" ht="11.15" customHeight="1" x14ac:dyDescent="0.25">
      <c r="A1" s="462" t="s">
        <v>100</v>
      </c>
      <c r="B1" s="462"/>
      <c r="C1" s="462"/>
      <c r="D1" s="462"/>
      <c r="E1" s="462"/>
      <c r="F1" s="462"/>
      <c r="G1" s="462"/>
      <c r="H1" s="462"/>
      <c r="I1" s="449"/>
    </row>
    <row r="2" spans="1:10" ht="11.15" customHeight="1" x14ac:dyDescent="0.25">
      <c r="A2" s="463" t="s">
        <v>71</v>
      </c>
      <c r="B2" s="463"/>
      <c r="C2" s="463"/>
      <c r="D2" s="463"/>
      <c r="E2" s="463"/>
      <c r="F2" s="463"/>
      <c r="G2" s="463"/>
      <c r="H2" s="463"/>
      <c r="I2" s="450"/>
    </row>
    <row r="3" spans="1:10" ht="11.15" customHeight="1" x14ac:dyDescent="0.25">
      <c r="A3" s="464" t="s">
        <v>2</v>
      </c>
      <c r="B3" s="464"/>
      <c r="C3" s="464"/>
      <c r="D3" s="464"/>
      <c r="E3" s="464"/>
      <c r="F3" s="464"/>
      <c r="G3" s="464"/>
      <c r="H3" s="464"/>
      <c r="I3" s="190"/>
    </row>
    <row r="4" spans="1:10" ht="11.15" customHeight="1" x14ac:dyDescent="0.25">
      <c r="A4" s="285"/>
      <c r="B4" s="285"/>
      <c r="C4" s="285"/>
      <c r="D4" s="285"/>
      <c r="E4" s="285"/>
      <c r="F4" s="285"/>
      <c r="G4" s="285"/>
      <c r="H4" s="285"/>
      <c r="I4" s="284"/>
    </row>
    <row r="5" spans="1:10" ht="15" customHeight="1" x14ac:dyDescent="0.25">
      <c r="A5" s="286"/>
      <c r="B5" s="286"/>
      <c r="C5" s="474" t="s">
        <v>128</v>
      </c>
      <c r="D5" s="474"/>
      <c r="E5" s="474"/>
      <c r="F5" s="474"/>
      <c r="G5" s="474"/>
      <c r="H5" s="474"/>
      <c r="I5" s="287"/>
    </row>
    <row r="6" spans="1:10" s="290" customFormat="1" ht="15" customHeight="1" x14ac:dyDescent="0.25">
      <c r="A6" s="288"/>
      <c r="B6" s="288"/>
      <c r="C6" s="165">
        <v>2020</v>
      </c>
      <c r="D6" s="79" t="s">
        <v>42</v>
      </c>
      <c r="E6" s="165">
        <v>2019</v>
      </c>
      <c r="F6" s="79" t="s">
        <v>42</v>
      </c>
      <c r="G6" s="78" t="s">
        <v>4</v>
      </c>
      <c r="H6" s="79" t="s">
        <v>43</v>
      </c>
      <c r="I6" s="289"/>
    </row>
    <row r="7" spans="1:10" ht="13" customHeight="1" x14ac:dyDescent="0.25">
      <c r="A7" s="154" t="s">
        <v>44</v>
      </c>
      <c r="B7" s="175"/>
      <c r="C7" s="122">
        <v>15296</v>
      </c>
      <c r="D7" s="124">
        <v>100</v>
      </c>
      <c r="E7" s="122">
        <v>12758</v>
      </c>
      <c r="F7" s="124">
        <v>100</v>
      </c>
      <c r="G7" s="124">
        <v>19.893400219470124</v>
      </c>
      <c r="H7" s="124">
        <v>-0.91018298794558472</v>
      </c>
      <c r="I7" s="123"/>
    </row>
    <row r="8" spans="1:10" ht="13" customHeight="1" x14ac:dyDescent="0.25">
      <c r="A8" s="291" t="s">
        <v>45</v>
      </c>
      <c r="B8" s="175"/>
      <c r="C8" s="292">
        <v>10998</v>
      </c>
      <c r="D8" s="293">
        <v>71.900000000000006</v>
      </c>
      <c r="E8" s="292">
        <v>9097</v>
      </c>
      <c r="F8" s="293">
        <v>71.3</v>
      </c>
      <c r="G8" s="293">
        <v>20.896999010662864</v>
      </c>
      <c r="H8" s="293"/>
      <c r="I8" s="57"/>
    </row>
    <row r="9" spans="1:10" ht="13" customHeight="1" x14ac:dyDescent="0.25">
      <c r="A9" s="294" t="s">
        <v>46</v>
      </c>
      <c r="B9" s="175"/>
      <c r="C9" s="295">
        <v>4298</v>
      </c>
      <c r="D9" s="296">
        <v>28.1</v>
      </c>
      <c r="E9" s="295">
        <v>3661</v>
      </c>
      <c r="F9" s="296">
        <v>28.7</v>
      </c>
      <c r="G9" s="296">
        <v>17.399617590822182</v>
      </c>
      <c r="H9" s="296"/>
      <c r="I9" s="57"/>
    </row>
    <row r="10" spans="1:10" ht="13" customHeight="1" x14ac:dyDescent="0.25">
      <c r="A10" s="297" t="s">
        <v>47</v>
      </c>
      <c r="B10" s="298"/>
      <c r="C10" s="176">
        <v>798</v>
      </c>
      <c r="D10" s="177">
        <v>5.2</v>
      </c>
      <c r="E10" s="176">
        <v>522</v>
      </c>
      <c r="F10" s="177">
        <v>4.0999999999999996</v>
      </c>
      <c r="G10" s="177">
        <v>52.873563218390807</v>
      </c>
      <c r="H10" s="177"/>
      <c r="I10" s="299"/>
    </row>
    <row r="11" spans="1:10" ht="13" customHeight="1" x14ac:dyDescent="0.25">
      <c r="A11" s="300" t="s">
        <v>48</v>
      </c>
      <c r="B11" s="298"/>
      <c r="C11" s="122">
        <v>3087</v>
      </c>
      <c r="D11" s="124">
        <v>20.200000000000003</v>
      </c>
      <c r="E11" s="122">
        <v>2810</v>
      </c>
      <c r="F11" s="124">
        <v>22</v>
      </c>
      <c r="G11" s="124">
        <v>9.857651245551601</v>
      </c>
      <c r="H11" s="124"/>
      <c r="I11" s="57"/>
    </row>
    <row r="12" spans="1:10" ht="13" customHeight="1" x14ac:dyDescent="0.25">
      <c r="A12" s="291" t="s">
        <v>69</v>
      </c>
      <c r="B12" s="175"/>
      <c r="C12" s="292">
        <v>28</v>
      </c>
      <c r="D12" s="293">
        <v>0.2</v>
      </c>
      <c r="E12" s="292">
        <v>13</v>
      </c>
      <c r="F12" s="293">
        <v>0.1</v>
      </c>
      <c r="G12" s="293">
        <v>115.38461538461537</v>
      </c>
      <c r="H12" s="293"/>
      <c r="I12" s="57"/>
    </row>
    <row r="13" spans="1:10" s="125" customFormat="1" ht="13" customHeight="1" x14ac:dyDescent="0.25">
      <c r="A13" s="301" t="s">
        <v>72</v>
      </c>
      <c r="B13" s="302"/>
      <c r="C13" s="303">
        <v>385</v>
      </c>
      <c r="D13" s="296">
        <v>2.5</v>
      </c>
      <c r="E13" s="303">
        <v>316</v>
      </c>
      <c r="F13" s="296">
        <v>2.5</v>
      </c>
      <c r="G13" s="304">
        <v>21.835443037974688</v>
      </c>
      <c r="H13" s="304">
        <v>0.25708170384259876</v>
      </c>
      <c r="I13" s="123"/>
      <c r="J13" s="447"/>
    </row>
    <row r="14" spans="1:10" ht="13" customHeight="1" x14ac:dyDescent="0.25">
      <c r="A14" s="137" t="s">
        <v>65</v>
      </c>
      <c r="C14" s="96">
        <v>662</v>
      </c>
      <c r="D14" s="177">
        <v>4.3</v>
      </c>
      <c r="E14" s="176">
        <v>598</v>
      </c>
      <c r="F14" s="177">
        <v>4.7</v>
      </c>
      <c r="G14" s="177">
        <v>10.702341137123739</v>
      </c>
      <c r="H14" s="177"/>
      <c r="I14" s="305"/>
    </row>
    <row r="15" spans="1:10" ht="13" customHeight="1" x14ac:dyDescent="0.25">
      <c r="A15" s="140" t="s">
        <v>66</v>
      </c>
      <c r="B15" s="175"/>
      <c r="C15" s="428">
        <v>144</v>
      </c>
      <c r="D15" s="306">
        <v>1</v>
      </c>
      <c r="E15" s="428">
        <v>81</v>
      </c>
      <c r="F15" s="306">
        <v>0.59999999999999964</v>
      </c>
      <c r="G15" s="307">
        <v>77.777777777777771</v>
      </c>
      <c r="H15" s="307"/>
      <c r="I15" s="57"/>
    </row>
    <row r="16" spans="1:10" ht="13" customHeight="1" x14ac:dyDescent="0.25">
      <c r="A16" s="16" t="s">
        <v>147</v>
      </c>
      <c r="B16" s="175"/>
      <c r="C16" s="176">
        <v>1191</v>
      </c>
      <c r="D16" s="177">
        <v>7.8</v>
      </c>
      <c r="E16" s="176">
        <v>995</v>
      </c>
      <c r="F16" s="177">
        <v>7.8</v>
      </c>
      <c r="G16" s="177">
        <v>19.698492462311567</v>
      </c>
      <c r="H16" s="177">
        <v>-2.7652436982839923</v>
      </c>
      <c r="I16" s="123"/>
    </row>
    <row r="17" spans="1:11" s="310" customFormat="1" ht="13" customHeight="1" thickBot="1" x14ac:dyDescent="0.3">
      <c r="A17" s="308" t="s">
        <v>67</v>
      </c>
      <c r="B17" s="309"/>
      <c r="C17" s="426">
        <v>374</v>
      </c>
      <c r="D17" s="254"/>
      <c r="E17" s="146">
        <v>291</v>
      </c>
      <c r="F17" s="255"/>
      <c r="G17" s="182">
        <v>28.522336769759459</v>
      </c>
      <c r="H17" s="182"/>
      <c r="I17" s="57"/>
    </row>
    <row r="18" spans="1:11" ht="11.15" customHeight="1" x14ac:dyDescent="0.25">
      <c r="A18" s="311"/>
      <c r="B18" s="175"/>
      <c r="C18" s="49"/>
      <c r="D18" s="45"/>
      <c r="E18" s="49"/>
      <c r="F18" s="312"/>
      <c r="G18" s="313"/>
      <c r="H18" s="313"/>
      <c r="I18" s="314"/>
    </row>
    <row r="19" spans="1:11" ht="15" customHeight="1" x14ac:dyDescent="0.25">
      <c r="A19" s="186" t="s">
        <v>101</v>
      </c>
      <c r="B19" s="175"/>
      <c r="C19" s="318"/>
      <c r="D19" s="315"/>
      <c r="E19" s="394"/>
      <c r="F19" s="316"/>
      <c r="G19" s="316"/>
      <c r="H19" s="316"/>
      <c r="I19" s="317"/>
    </row>
    <row r="20" spans="1:11" ht="13" customHeight="1" x14ac:dyDescent="0.25">
      <c r="A20" s="142" t="s">
        <v>135</v>
      </c>
      <c r="B20" s="319"/>
      <c r="C20" s="264">
        <v>3196</v>
      </c>
      <c r="D20" s="320"/>
      <c r="E20" s="264">
        <v>2384</v>
      </c>
      <c r="F20" s="320"/>
      <c r="G20" s="274">
        <v>34.060402684563762</v>
      </c>
      <c r="H20" s="371"/>
      <c r="I20" s="321"/>
    </row>
    <row r="21" spans="1:11" s="68" customFormat="1" ht="13" customHeight="1" x14ac:dyDescent="0.25">
      <c r="A21" s="152" t="s">
        <v>137</v>
      </c>
      <c r="B21" s="104"/>
      <c r="C21" s="101">
        <v>1261</v>
      </c>
      <c r="D21" s="151"/>
      <c r="E21" s="101">
        <v>1171</v>
      </c>
      <c r="F21" s="151"/>
      <c r="G21" s="357">
        <v>7.6857386848847131</v>
      </c>
      <c r="H21" s="357"/>
      <c r="I21" s="151"/>
    </row>
    <row r="22" spans="1:11" ht="13" customHeight="1" x14ac:dyDescent="0.25">
      <c r="A22" s="16" t="s">
        <v>141</v>
      </c>
      <c r="B22" s="125"/>
      <c r="C22" s="432">
        <v>1935</v>
      </c>
      <c r="D22" s="446"/>
      <c r="E22" s="432">
        <v>1213</v>
      </c>
      <c r="F22" s="446"/>
      <c r="G22" s="274">
        <v>59.521846661170642</v>
      </c>
      <c r="H22" s="123"/>
      <c r="I22" s="321"/>
    </row>
    <row r="23" spans="1:11" ht="13" customHeight="1" x14ac:dyDescent="0.25">
      <c r="A23" s="440"/>
      <c r="B23" s="441"/>
      <c r="C23" s="442"/>
      <c r="D23" s="443"/>
      <c r="E23" s="442"/>
      <c r="F23" s="443"/>
      <c r="G23" s="444"/>
      <c r="H23" s="444"/>
      <c r="I23" s="445"/>
    </row>
    <row r="24" spans="1:11" ht="13" customHeight="1" x14ac:dyDescent="0.25">
      <c r="A24" s="322" t="s">
        <v>92</v>
      </c>
      <c r="B24" s="323"/>
      <c r="C24" s="324"/>
      <c r="D24" s="325"/>
      <c r="E24" s="324"/>
      <c r="F24" s="325"/>
      <c r="G24" s="326"/>
      <c r="H24" s="326"/>
      <c r="I24" s="57"/>
    </row>
    <row r="25" spans="1:11" ht="13" customHeight="1" x14ac:dyDescent="0.25">
      <c r="A25" s="272" t="s">
        <v>140</v>
      </c>
      <c r="B25" s="323"/>
      <c r="C25" s="264">
        <v>35</v>
      </c>
      <c r="D25" s="327"/>
      <c r="E25" s="264">
        <v>23</v>
      </c>
      <c r="F25" s="327"/>
      <c r="G25" s="274">
        <v>52.173913043478272</v>
      </c>
      <c r="H25" s="371"/>
      <c r="I25" s="57"/>
    </row>
    <row r="26" spans="1:11" ht="12.75" customHeight="1" x14ac:dyDescent="0.25">
      <c r="A26" s="275" t="s">
        <v>93</v>
      </c>
      <c r="B26" s="323"/>
      <c r="C26" s="276">
        <v>35</v>
      </c>
      <c r="D26" s="325"/>
      <c r="E26" s="276">
        <v>23</v>
      </c>
      <c r="F26" s="325"/>
      <c r="G26" s="123">
        <v>52.173913043478272</v>
      </c>
      <c r="H26" s="123"/>
      <c r="I26" s="57"/>
    </row>
    <row r="27" spans="1:11" x14ac:dyDescent="0.25">
      <c r="A27" s="272" t="s">
        <v>94</v>
      </c>
      <c r="B27" s="323"/>
      <c r="C27" s="264">
        <v>812</v>
      </c>
      <c r="D27" s="327"/>
      <c r="E27" s="264">
        <v>149</v>
      </c>
      <c r="F27" s="327"/>
      <c r="G27" s="274" t="s">
        <v>143</v>
      </c>
      <c r="H27" s="123"/>
      <c r="I27" s="57"/>
    </row>
    <row r="28" spans="1:11" x14ac:dyDescent="0.25">
      <c r="A28" s="322"/>
      <c r="B28" s="125"/>
      <c r="C28" s="328"/>
      <c r="D28" s="317"/>
      <c r="E28" s="328"/>
      <c r="F28" s="317"/>
      <c r="G28" s="123"/>
      <c r="H28" s="123"/>
      <c r="I28" s="123"/>
    </row>
    <row r="29" spans="1:11" ht="13" customHeight="1" x14ac:dyDescent="0.25">
      <c r="A29" s="329" t="s">
        <v>102</v>
      </c>
      <c r="B29" s="125"/>
      <c r="C29" s="330"/>
      <c r="D29" s="317"/>
      <c r="E29" s="330"/>
      <c r="F29" s="317"/>
      <c r="G29" s="57"/>
      <c r="H29" s="57"/>
      <c r="I29" s="57"/>
    </row>
    <row r="30" spans="1:11" ht="13" customHeight="1" thickBot="1" x14ac:dyDescent="0.3">
      <c r="A30" s="331" t="s">
        <v>96</v>
      </c>
      <c r="B30" s="332"/>
      <c r="C30" s="333">
        <v>1293.8376544300588</v>
      </c>
      <c r="D30" s="334"/>
      <c r="E30" s="333">
        <v>1388.914584064056</v>
      </c>
      <c r="F30" s="334"/>
      <c r="G30" s="130">
        <v>-6.8454122899189285</v>
      </c>
      <c r="H30" s="57"/>
      <c r="I30" s="57"/>
    </row>
    <row r="31" spans="1:11" s="337" customFormat="1" ht="11.15" customHeight="1" x14ac:dyDescent="0.25">
      <c r="A31" s="335"/>
      <c r="B31" s="335"/>
      <c r="C31" s="336"/>
      <c r="D31" s="336"/>
      <c r="E31" s="336"/>
      <c r="F31" s="336"/>
      <c r="G31" s="335"/>
      <c r="H31" s="57"/>
      <c r="I31" s="335"/>
    </row>
    <row r="32" spans="1:11" s="337" customFormat="1" ht="11.15" customHeight="1" x14ac:dyDescent="0.25">
      <c r="A32" s="468" t="s">
        <v>134</v>
      </c>
      <c r="B32" s="468"/>
      <c r="C32" s="468"/>
      <c r="D32" s="468"/>
      <c r="E32" s="468"/>
      <c r="F32" s="468"/>
      <c r="G32" s="468"/>
      <c r="H32" s="468"/>
      <c r="I32" s="451"/>
      <c r="J32" s="451"/>
      <c r="K32" s="451"/>
    </row>
    <row r="33" spans="1:10" ht="11.15" customHeight="1" x14ac:dyDescent="0.25">
      <c r="A33" s="468" t="s">
        <v>132</v>
      </c>
      <c r="B33" s="468"/>
      <c r="C33" s="468"/>
      <c r="D33" s="468"/>
      <c r="E33" s="468"/>
      <c r="F33" s="468"/>
      <c r="G33" s="468"/>
      <c r="H33" s="468"/>
      <c r="I33" s="451"/>
      <c r="J33" s="451"/>
    </row>
    <row r="34" spans="1:10" ht="10.5" customHeight="1" x14ac:dyDescent="0.25">
      <c r="A34" s="473" t="s">
        <v>133</v>
      </c>
      <c r="B34" s="473"/>
      <c r="C34" s="473"/>
      <c r="D34" s="473"/>
      <c r="E34" s="473"/>
      <c r="F34" s="473"/>
      <c r="G34" s="473"/>
      <c r="H34" s="473"/>
      <c r="I34" s="454"/>
      <c r="J34" s="454"/>
    </row>
    <row r="35" spans="1:10" ht="10.5" customHeight="1" x14ac:dyDescent="0.25">
      <c r="I35" s="125"/>
    </row>
  </sheetData>
  <mergeCells count="7">
    <mergeCell ref="A34:H34"/>
    <mergeCell ref="C5:H5"/>
    <mergeCell ref="A1:H1"/>
    <mergeCell ref="A2:H2"/>
    <mergeCell ref="A3:H3"/>
    <mergeCell ref="A32:H32"/>
    <mergeCell ref="A33:H33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opLeftCell="A11" zoomScaleNormal="100" zoomScaleSheetLayoutView="95" workbookViewId="0">
      <selection sqref="A1:H33"/>
    </sheetView>
  </sheetViews>
  <sheetFormatPr defaultColWidth="9.81640625" defaultRowHeight="10.5" x14ac:dyDescent="0.25"/>
  <cols>
    <col min="1" max="1" width="42.7265625" style="47" customWidth="1"/>
    <col min="2" max="2" width="2.7265625" style="68" customWidth="1"/>
    <col min="3" max="7" width="7.7265625" style="343" customWidth="1"/>
    <col min="8" max="8" width="2.7265625" style="370" customWidth="1"/>
    <col min="9" max="16384" width="9.81640625" style="68"/>
  </cols>
  <sheetData>
    <row r="1" spans="1:9" ht="11.15" customHeight="1" x14ac:dyDescent="0.25">
      <c r="A1" s="462" t="s">
        <v>103</v>
      </c>
      <c r="B1" s="462"/>
      <c r="C1" s="462"/>
      <c r="D1" s="462"/>
      <c r="E1" s="462"/>
      <c r="F1" s="462"/>
      <c r="G1" s="462"/>
      <c r="H1" s="462"/>
    </row>
    <row r="2" spans="1:9" ht="11.15" customHeight="1" x14ac:dyDescent="0.25">
      <c r="A2" s="463" t="s">
        <v>71</v>
      </c>
      <c r="B2" s="463"/>
      <c r="C2" s="463"/>
      <c r="D2" s="463"/>
      <c r="E2" s="463"/>
      <c r="F2" s="463"/>
      <c r="G2" s="463"/>
      <c r="H2" s="463"/>
    </row>
    <row r="3" spans="1:9" ht="11.15" customHeight="1" x14ac:dyDescent="0.25">
      <c r="A3" s="464" t="s">
        <v>2</v>
      </c>
      <c r="B3" s="464"/>
      <c r="C3" s="464"/>
      <c r="D3" s="464"/>
      <c r="E3" s="464"/>
      <c r="F3" s="464"/>
      <c r="G3" s="464"/>
      <c r="H3" s="464"/>
    </row>
    <row r="4" spans="1:9" ht="11.15" customHeight="1" x14ac:dyDescent="0.25">
      <c r="A4" s="251"/>
      <c r="B4" s="161"/>
      <c r="C4" s="340"/>
      <c r="D4" s="340"/>
      <c r="E4" s="341"/>
      <c r="F4" s="340"/>
      <c r="G4" s="340"/>
      <c r="H4" s="342"/>
    </row>
    <row r="5" spans="1:9" ht="15" customHeight="1" x14ac:dyDescent="0.25">
      <c r="A5" s="74"/>
      <c r="B5" s="162"/>
      <c r="C5" s="476" t="s">
        <v>128</v>
      </c>
      <c r="D5" s="476"/>
      <c r="E5" s="476"/>
      <c r="F5" s="476"/>
      <c r="G5" s="476"/>
      <c r="H5" s="344"/>
    </row>
    <row r="6" spans="1:9" s="166" customFormat="1" ht="15" customHeight="1" x14ac:dyDescent="0.25">
      <c r="A6" s="253"/>
      <c r="B6" s="345"/>
      <c r="C6" s="165">
        <v>2020</v>
      </c>
      <c r="D6" s="79" t="s">
        <v>42</v>
      </c>
      <c r="E6" s="165">
        <v>2019</v>
      </c>
      <c r="F6" s="79" t="s">
        <v>42</v>
      </c>
      <c r="G6" s="78" t="s">
        <v>4</v>
      </c>
      <c r="H6" s="79"/>
    </row>
    <row r="7" spans="1:9" ht="13" customHeight="1" x14ac:dyDescent="0.25">
      <c r="A7" s="154" t="s">
        <v>44</v>
      </c>
      <c r="B7" s="346"/>
      <c r="C7" s="83">
        <v>10857.892</v>
      </c>
      <c r="D7" s="84">
        <v>100</v>
      </c>
      <c r="E7" s="83">
        <v>10853.481</v>
      </c>
      <c r="F7" s="84">
        <v>100</v>
      </c>
      <c r="G7" s="84">
        <v>4.0641338940017313E-2</v>
      </c>
      <c r="H7" s="99"/>
    </row>
    <row r="8" spans="1:9" ht="13" customHeight="1" x14ac:dyDescent="0.25">
      <c r="A8" s="87" t="s">
        <v>45</v>
      </c>
      <c r="B8" s="346"/>
      <c r="C8" s="29">
        <v>9703.8919999999998</v>
      </c>
      <c r="D8" s="88">
        <v>89.4</v>
      </c>
      <c r="E8" s="29">
        <v>9748.4809999999998</v>
      </c>
      <c r="F8" s="88">
        <v>89.8</v>
      </c>
      <c r="G8" s="88">
        <v>-0.45739433661511342</v>
      </c>
      <c r="H8" s="73"/>
    </row>
    <row r="9" spans="1:9" ht="13" customHeight="1" x14ac:dyDescent="0.25">
      <c r="A9" s="89" t="s">
        <v>46</v>
      </c>
      <c r="B9" s="346"/>
      <c r="C9" s="90">
        <v>1154</v>
      </c>
      <c r="D9" s="91">
        <v>10.6</v>
      </c>
      <c r="E9" s="90">
        <v>1105</v>
      </c>
      <c r="F9" s="91">
        <v>10.199999999999999</v>
      </c>
      <c r="G9" s="91">
        <v>4.4343891402714997</v>
      </c>
      <c r="H9" s="73"/>
    </row>
    <row r="10" spans="1:9" ht="13" customHeight="1" x14ac:dyDescent="0.25">
      <c r="A10" s="172" t="s">
        <v>47</v>
      </c>
      <c r="B10" s="347"/>
      <c r="C10" s="96">
        <v>36</v>
      </c>
      <c r="D10" s="97">
        <v>0.3</v>
      </c>
      <c r="E10" s="96">
        <v>43</v>
      </c>
      <c r="F10" s="97">
        <v>0.4</v>
      </c>
      <c r="G10" s="97">
        <v>-16.279069767441857</v>
      </c>
      <c r="H10" s="348"/>
    </row>
    <row r="11" spans="1:9" ht="13" customHeight="1" x14ac:dyDescent="0.25">
      <c r="A11" s="173" t="s">
        <v>48</v>
      </c>
      <c r="B11" s="347"/>
      <c r="C11" s="83">
        <v>884</v>
      </c>
      <c r="D11" s="84">
        <v>8.0999999999999979</v>
      </c>
      <c r="E11" s="83">
        <v>735</v>
      </c>
      <c r="F11" s="84">
        <v>6.7999999999999989</v>
      </c>
      <c r="G11" s="84">
        <v>20.272108843537406</v>
      </c>
      <c r="H11" s="73"/>
    </row>
    <row r="12" spans="1:9" ht="13" customHeight="1" x14ac:dyDescent="0.25">
      <c r="A12" s="87" t="s">
        <v>69</v>
      </c>
      <c r="B12" s="346"/>
      <c r="C12" s="29">
        <v>0</v>
      </c>
      <c r="D12" s="88">
        <v>0</v>
      </c>
      <c r="E12" s="29">
        <v>18</v>
      </c>
      <c r="F12" s="88">
        <v>0.2</v>
      </c>
      <c r="G12" s="88">
        <v>-100</v>
      </c>
      <c r="H12" s="73"/>
    </row>
    <row r="13" spans="1:9" s="104" customFormat="1" ht="13" customHeight="1" x14ac:dyDescent="0.25">
      <c r="A13" s="102" t="s">
        <v>72</v>
      </c>
      <c r="B13" s="349"/>
      <c r="C13" s="171">
        <v>234</v>
      </c>
      <c r="D13" s="91">
        <v>2.2000000000000002</v>
      </c>
      <c r="E13" s="171">
        <v>309</v>
      </c>
      <c r="F13" s="91">
        <v>2.8</v>
      </c>
      <c r="G13" s="91">
        <v>-24.271844660194176</v>
      </c>
      <c r="H13" s="99"/>
    </row>
    <row r="14" spans="1:9" ht="13" customHeight="1" x14ac:dyDescent="0.25">
      <c r="A14" s="179" t="s">
        <v>65</v>
      </c>
      <c r="B14" s="350"/>
      <c r="C14" s="96">
        <v>223</v>
      </c>
      <c r="D14" s="97">
        <v>2.1</v>
      </c>
      <c r="E14" s="96">
        <v>203</v>
      </c>
      <c r="F14" s="97">
        <v>1.9</v>
      </c>
      <c r="G14" s="97">
        <v>9.852216748768484</v>
      </c>
      <c r="H14" s="351"/>
      <c r="I14" s="400"/>
    </row>
    <row r="15" spans="1:9" ht="13" customHeight="1" x14ac:dyDescent="0.25">
      <c r="A15" s="127" t="s">
        <v>66</v>
      </c>
      <c r="B15" s="346"/>
      <c r="C15" s="114">
        <v>7</v>
      </c>
      <c r="D15" s="116">
        <v>0</v>
      </c>
      <c r="E15" s="114">
        <v>23</v>
      </c>
      <c r="F15" s="116">
        <v>0.20000000000000062</v>
      </c>
      <c r="G15" s="116">
        <v>-69.565217391304344</v>
      </c>
      <c r="H15" s="73"/>
    </row>
    <row r="16" spans="1:9" ht="13" customHeight="1" x14ac:dyDescent="0.25">
      <c r="A16" s="100" t="s">
        <v>147</v>
      </c>
      <c r="B16" s="346"/>
      <c r="C16" s="96">
        <v>464</v>
      </c>
      <c r="D16" s="97">
        <v>4.3</v>
      </c>
      <c r="E16" s="96">
        <v>535</v>
      </c>
      <c r="F16" s="97">
        <v>4.9000000000000004</v>
      </c>
      <c r="G16" s="97">
        <v>-13.271028037383182</v>
      </c>
      <c r="H16" s="99"/>
    </row>
    <row r="17" spans="1:8" s="256" customFormat="1" ht="13" customHeight="1" thickBot="1" x14ac:dyDescent="0.3">
      <c r="A17" s="180" t="s">
        <v>67</v>
      </c>
      <c r="B17" s="352"/>
      <c r="C17" s="426">
        <v>103</v>
      </c>
      <c r="D17" s="254"/>
      <c r="E17" s="146">
        <v>122.9</v>
      </c>
      <c r="F17" s="255"/>
      <c r="G17" s="182">
        <v>-16.192026037428807</v>
      </c>
      <c r="H17" s="151"/>
    </row>
    <row r="18" spans="1:8" ht="11.15" customHeight="1" x14ac:dyDescent="0.25">
      <c r="A18" s="257"/>
      <c r="B18" s="168"/>
      <c r="C18" s="258"/>
      <c r="D18" s="259"/>
      <c r="E18" s="258"/>
      <c r="F18" s="260"/>
      <c r="G18" s="185"/>
      <c r="H18" s="353"/>
    </row>
    <row r="19" spans="1:8" ht="15" customHeight="1" x14ac:dyDescent="0.25">
      <c r="A19" s="133" t="s">
        <v>104</v>
      </c>
      <c r="B19" s="354"/>
      <c r="C19" s="318"/>
      <c r="D19" s="354"/>
      <c r="E19" s="394"/>
      <c r="F19" s="277"/>
      <c r="G19" s="277"/>
      <c r="H19" s="189"/>
    </row>
    <row r="20" spans="1:8" ht="13" customHeight="1" x14ac:dyDescent="0.25">
      <c r="A20" s="355" t="s">
        <v>105</v>
      </c>
      <c r="B20" s="200"/>
      <c r="C20" s="264">
        <v>550</v>
      </c>
      <c r="D20" s="265"/>
      <c r="E20" s="264">
        <v>540</v>
      </c>
      <c r="F20" s="356"/>
      <c r="G20" s="97">
        <v>1.8518518518518601</v>
      </c>
      <c r="H20" s="278"/>
    </row>
    <row r="21" spans="1:8" ht="13" customHeight="1" x14ac:dyDescent="0.25">
      <c r="A21" s="152" t="s">
        <v>106</v>
      </c>
      <c r="B21" s="198"/>
      <c r="C21" s="28"/>
      <c r="D21" s="151"/>
      <c r="E21" s="28"/>
      <c r="F21" s="151"/>
      <c r="G21" s="357"/>
      <c r="H21" s="151"/>
    </row>
    <row r="22" spans="1:8" ht="13" customHeight="1" x14ac:dyDescent="0.25">
      <c r="A22" s="272" t="s">
        <v>140</v>
      </c>
      <c r="B22" s="198"/>
      <c r="C22" s="264">
        <v>5</v>
      </c>
      <c r="D22" s="157"/>
      <c r="E22" s="264">
        <v>1</v>
      </c>
      <c r="F22" s="157"/>
      <c r="G22" s="177" t="s">
        <v>143</v>
      </c>
      <c r="H22" s="151"/>
    </row>
    <row r="23" spans="1:8" ht="12.75" customHeight="1" x14ac:dyDescent="0.25">
      <c r="A23" s="275" t="s">
        <v>93</v>
      </c>
      <c r="B23" s="198"/>
      <c r="C23" s="279">
        <v>5</v>
      </c>
      <c r="D23" s="151"/>
      <c r="E23" s="279">
        <v>1</v>
      </c>
      <c r="F23" s="269"/>
      <c r="G23" s="123" t="s">
        <v>143</v>
      </c>
      <c r="H23" s="151"/>
    </row>
    <row r="24" spans="1:8" x14ac:dyDescent="0.25">
      <c r="A24" s="272" t="s">
        <v>94</v>
      </c>
      <c r="B24" s="198"/>
      <c r="C24" s="264">
        <v>10</v>
      </c>
      <c r="D24" s="157"/>
      <c r="E24" s="264">
        <v>73</v>
      </c>
      <c r="F24" s="157"/>
      <c r="G24" s="177">
        <v>-86.301369863013704</v>
      </c>
      <c r="H24" s="99"/>
    </row>
    <row r="25" spans="1:8" x14ac:dyDescent="0.25">
      <c r="A25" s="152"/>
      <c r="B25" s="198"/>
      <c r="C25" s="358"/>
      <c r="D25" s="359"/>
      <c r="E25" s="358"/>
      <c r="F25" s="277"/>
      <c r="G25" s="99"/>
      <c r="H25" s="99"/>
    </row>
    <row r="26" spans="1:8" ht="13" customHeight="1" x14ac:dyDescent="0.25">
      <c r="A26" s="179" t="s">
        <v>107</v>
      </c>
      <c r="B26" s="198"/>
      <c r="C26" s="264">
        <v>618.55100000000004</v>
      </c>
      <c r="D26" s="157"/>
      <c r="E26" s="264">
        <v>616.44799999999998</v>
      </c>
      <c r="F26" s="360"/>
      <c r="G26" s="97">
        <v>0.34114799626245862</v>
      </c>
      <c r="H26" s="99"/>
    </row>
    <row r="27" spans="1:8" ht="13" customHeight="1" x14ac:dyDescent="0.25">
      <c r="A27" s="152"/>
      <c r="B27" s="198"/>
      <c r="C27" s="28"/>
      <c r="D27" s="277"/>
      <c r="E27" s="28"/>
      <c r="F27" s="277"/>
      <c r="G27" s="99"/>
      <c r="H27" s="99"/>
    </row>
    <row r="28" spans="1:8" ht="13" customHeight="1" x14ac:dyDescent="0.25">
      <c r="A28" s="280" t="s">
        <v>108</v>
      </c>
      <c r="B28" s="200"/>
      <c r="C28" s="281"/>
      <c r="D28" s="277"/>
      <c r="E28" s="281"/>
      <c r="F28" s="277"/>
      <c r="G28" s="151"/>
      <c r="H28" s="151"/>
    </row>
    <row r="29" spans="1:8" ht="13" customHeight="1" x14ac:dyDescent="0.25">
      <c r="A29" s="172" t="s">
        <v>96</v>
      </c>
      <c r="B29" s="200"/>
      <c r="C29" s="195">
        <v>6598.9919703520691</v>
      </c>
      <c r="D29" s="361"/>
      <c r="E29" s="195">
        <v>6697.4480525707886</v>
      </c>
      <c r="F29" s="360"/>
      <c r="G29" s="97">
        <v>-1.4700536897920058</v>
      </c>
      <c r="H29" s="99"/>
    </row>
    <row r="30" spans="1:8" ht="13" customHeight="1" x14ac:dyDescent="0.25">
      <c r="A30" s="362" t="s">
        <v>109</v>
      </c>
      <c r="C30" s="192">
        <v>378.41074737492278</v>
      </c>
      <c r="D30" s="359"/>
      <c r="E30" s="192">
        <v>380.76714021000618</v>
      </c>
      <c r="F30" s="277"/>
      <c r="G30" s="99">
        <v>-0.6188540412872201</v>
      </c>
      <c r="H30" s="73"/>
    </row>
    <row r="31" spans="1:8" ht="13" customHeight="1" thickBot="1" x14ac:dyDescent="0.3">
      <c r="A31" s="363" t="s">
        <v>110</v>
      </c>
      <c r="B31" s="364"/>
      <c r="C31" s="283">
        <v>17.438701242314089</v>
      </c>
      <c r="D31" s="365"/>
      <c r="E31" s="283">
        <v>17.589354083645233</v>
      </c>
      <c r="F31" s="366"/>
      <c r="G31" s="130">
        <v>-0.85650013419892312</v>
      </c>
      <c r="H31" s="73"/>
    </row>
    <row r="32" spans="1:8" ht="11.15" customHeight="1" x14ac:dyDescent="0.25">
      <c r="A32" s="367"/>
      <c r="B32" s="339"/>
      <c r="C32" s="368"/>
      <c r="D32" s="368"/>
      <c r="E32" s="368"/>
      <c r="F32" s="368"/>
      <c r="G32" s="368"/>
      <c r="H32" s="339"/>
    </row>
    <row r="33" spans="1:8" ht="11.15" customHeight="1" x14ac:dyDescent="0.25">
      <c r="A33" s="475" t="s">
        <v>111</v>
      </c>
      <c r="B33" s="475"/>
      <c r="C33" s="475"/>
      <c r="D33" s="475"/>
      <c r="E33" s="475"/>
      <c r="F33" s="475"/>
      <c r="G33" s="475"/>
      <c r="H33" s="475"/>
    </row>
    <row r="34" spans="1:8" ht="11.15" customHeight="1" x14ac:dyDescent="0.25">
      <c r="A34" s="68"/>
      <c r="C34" s="68"/>
      <c r="D34" s="68"/>
      <c r="E34" s="68"/>
      <c r="F34" s="68"/>
      <c r="G34" s="68"/>
      <c r="H34" s="369"/>
    </row>
  </sheetData>
  <mergeCells count="5">
    <mergeCell ref="A33:H33"/>
    <mergeCell ref="C5:G5"/>
    <mergeCell ref="A1:H1"/>
    <mergeCell ref="A2:H2"/>
    <mergeCell ref="A3:H3"/>
  </mergeCells>
  <pageMargins left="0.19685039370078741" right="0.31496062992125984" top="0.78740157480314965" bottom="0.2362204724409449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topLeftCell="A8" zoomScaleNormal="100" zoomScaleSheetLayoutView="80" workbookViewId="0">
      <selection activeCell="N34" sqref="N34"/>
    </sheetView>
  </sheetViews>
  <sheetFormatPr defaultColWidth="9.81640625" defaultRowHeight="10.5" x14ac:dyDescent="0.25"/>
  <cols>
    <col min="1" max="1" width="42.7265625" style="68" customWidth="1"/>
    <col min="2" max="2" width="2.7265625" style="68" customWidth="1"/>
    <col min="3" max="7" width="7.7265625" style="68" customWidth="1"/>
    <col min="8" max="8" width="2.7265625" style="68" customWidth="1"/>
    <col min="9" max="16384" width="9.81640625" style="455"/>
  </cols>
  <sheetData>
    <row r="1" spans="1:10" ht="11.15" customHeight="1" x14ac:dyDescent="0.25">
      <c r="A1" s="462" t="s">
        <v>70</v>
      </c>
      <c r="B1" s="462"/>
      <c r="C1" s="462"/>
      <c r="D1" s="462"/>
      <c r="E1" s="462"/>
      <c r="F1" s="462"/>
      <c r="G1" s="462"/>
      <c r="H1" s="449"/>
    </row>
    <row r="2" spans="1:10" ht="11.15" customHeight="1" x14ac:dyDescent="0.25">
      <c r="A2" s="463" t="s">
        <v>71</v>
      </c>
      <c r="B2" s="463"/>
      <c r="C2" s="463"/>
      <c r="D2" s="463"/>
      <c r="E2" s="463"/>
      <c r="F2" s="463"/>
      <c r="G2" s="463"/>
      <c r="H2" s="450"/>
    </row>
    <row r="3" spans="1:10" ht="11.15" customHeight="1" x14ac:dyDescent="0.25">
      <c r="A3" s="464" t="s">
        <v>2</v>
      </c>
      <c r="B3" s="464"/>
      <c r="C3" s="464"/>
      <c r="D3" s="464"/>
      <c r="E3" s="464"/>
      <c r="F3" s="464"/>
      <c r="G3" s="464"/>
      <c r="H3" s="190"/>
    </row>
    <row r="4" spans="1:10" ht="11.15" customHeight="1" x14ac:dyDescent="0.25">
      <c r="A4" s="161"/>
      <c r="B4" s="161"/>
      <c r="C4" s="161"/>
      <c r="D4" s="161"/>
      <c r="E4" s="161"/>
      <c r="F4" s="161"/>
      <c r="G4" s="161"/>
      <c r="H4" s="161"/>
    </row>
    <row r="5" spans="1:10" ht="15" customHeight="1" x14ac:dyDescent="0.25">
      <c r="A5" s="162"/>
      <c r="B5" s="162"/>
      <c r="C5" s="471" t="s">
        <v>128</v>
      </c>
      <c r="D5" s="471"/>
      <c r="E5" s="471"/>
      <c r="F5" s="471"/>
      <c r="G5" s="471"/>
      <c r="H5" s="163"/>
    </row>
    <row r="6" spans="1:10" s="459" customFormat="1" ht="15" customHeight="1" x14ac:dyDescent="0.25">
      <c r="A6" s="164"/>
      <c r="B6" s="164"/>
      <c r="C6" s="79">
        <v>2020</v>
      </c>
      <c r="D6" s="79" t="s">
        <v>42</v>
      </c>
      <c r="E6" s="79">
        <v>2019</v>
      </c>
      <c r="F6" s="79" t="s">
        <v>42</v>
      </c>
      <c r="G6" s="79" t="s">
        <v>4</v>
      </c>
      <c r="H6" s="165"/>
    </row>
    <row r="7" spans="1:10" ht="13" customHeight="1" x14ac:dyDescent="0.25">
      <c r="A7" s="81" t="s">
        <v>44</v>
      </c>
      <c r="B7" s="168"/>
      <c r="C7" s="83">
        <v>45348</v>
      </c>
      <c r="D7" s="84">
        <v>100</v>
      </c>
      <c r="E7" s="83">
        <v>46248</v>
      </c>
      <c r="F7" s="84">
        <v>100</v>
      </c>
      <c r="G7" s="84">
        <v>-1.946030098598861</v>
      </c>
      <c r="H7" s="169"/>
    </row>
    <row r="8" spans="1:10" ht="13" customHeight="1" x14ac:dyDescent="0.25">
      <c r="A8" s="87" t="s">
        <v>45</v>
      </c>
      <c r="B8" s="168"/>
      <c r="C8" s="29">
        <v>24634</v>
      </c>
      <c r="D8" s="88">
        <v>54.3</v>
      </c>
      <c r="E8" s="29">
        <v>25355</v>
      </c>
      <c r="F8" s="88">
        <v>54.8</v>
      </c>
      <c r="G8" s="88">
        <v>-2.8436205876552934</v>
      </c>
      <c r="H8" s="170"/>
    </row>
    <row r="9" spans="1:10" ht="13" customHeight="1" x14ac:dyDescent="0.25">
      <c r="A9" s="89" t="s">
        <v>46</v>
      </c>
      <c r="B9" s="168"/>
      <c r="C9" s="171">
        <v>20714</v>
      </c>
      <c r="D9" s="93">
        <v>45.7</v>
      </c>
      <c r="E9" s="171">
        <v>20892</v>
      </c>
      <c r="F9" s="93">
        <v>45.2</v>
      </c>
      <c r="G9" s="93">
        <v>-0.85200076584338591</v>
      </c>
      <c r="H9" s="170"/>
    </row>
    <row r="10" spans="1:10" ht="13" customHeight="1" x14ac:dyDescent="0.25">
      <c r="A10" s="172" t="s">
        <v>47</v>
      </c>
      <c r="B10" s="167"/>
      <c r="C10" s="96">
        <v>1855</v>
      </c>
      <c r="D10" s="97">
        <v>4.0999999999999996</v>
      </c>
      <c r="E10" s="96">
        <v>2201</v>
      </c>
      <c r="F10" s="97">
        <v>4.8</v>
      </c>
      <c r="G10" s="97">
        <v>-15.720127214902313</v>
      </c>
      <c r="H10" s="170"/>
    </row>
    <row r="11" spans="1:10" ht="13" customHeight="1" x14ac:dyDescent="0.25">
      <c r="A11" s="173" t="s">
        <v>48</v>
      </c>
      <c r="B11" s="167"/>
      <c r="C11" s="28">
        <v>12680</v>
      </c>
      <c r="D11" s="99">
        <v>28</v>
      </c>
      <c r="E11" s="28">
        <v>12645</v>
      </c>
      <c r="F11" s="84">
        <v>27.300000000000008</v>
      </c>
      <c r="G11" s="84">
        <v>0.27678924476077782</v>
      </c>
      <c r="H11" s="174"/>
    </row>
    <row r="12" spans="1:10" ht="13" customHeight="1" x14ac:dyDescent="0.25">
      <c r="A12" s="87" t="s">
        <v>69</v>
      </c>
      <c r="C12" s="29">
        <v>450</v>
      </c>
      <c r="D12" s="88">
        <v>1</v>
      </c>
      <c r="E12" s="29">
        <v>332</v>
      </c>
      <c r="F12" s="88">
        <v>0.7</v>
      </c>
      <c r="G12" s="88">
        <v>35.542168674698793</v>
      </c>
      <c r="H12" s="174"/>
    </row>
    <row r="13" spans="1:10" ht="13" customHeight="1" x14ac:dyDescent="0.25">
      <c r="A13" s="102" t="s">
        <v>72</v>
      </c>
      <c r="B13" s="178"/>
      <c r="C13" s="90">
        <v>5729</v>
      </c>
      <c r="D13" s="91">
        <v>12.6</v>
      </c>
      <c r="E13" s="90">
        <v>5714</v>
      </c>
      <c r="F13" s="91">
        <v>12.4</v>
      </c>
      <c r="G13" s="91">
        <v>0.26251312565628293</v>
      </c>
      <c r="H13" s="169"/>
    </row>
    <row r="14" spans="1:10" ht="13" customHeight="1" x14ac:dyDescent="0.25">
      <c r="A14" s="179" t="s">
        <v>65</v>
      </c>
      <c r="C14" s="96">
        <v>2259</v>
      </c>
      <c r="D14" s="97">
        <v>5</v>
      </c>
      <c r="E14" s="96">
        <v>2262</v>
      </c>
      <c r="F14" s="97">
        <v>4.9000000000000004</v>
      </c>
      <c r="G14" s="97">
        <v>-0.13262599469495706</v>
      </c>
      <c r="H14" s="174"/>
    </row>
    <row r="15" spans="1:10" ht="13" customHeight="1" x14ac:dyDescent="0.25">
      <c r="A15" s="127" t="s">
        <v>66</v>
      </c>
      <c r="B15" s="168"/>
      <c r="C15" s="114">
        <v>1099</v>
      </c>
      <c r="D15" s="116">
        <v>2.4000000000000004</v>
      </c>
      <c r="E15" s="114">
        <v>564.4</v>
      </c>
      <c r="F15" s="116">
        <v>1.1999999999999993</v>
      </c>
      <c r="G15" s="116">
        <v>94.720056697377757</v>
      </c>
      <c r="H15" s="73"/>
      <c r="J15" s="460"/>
    </row>
    <row r="16" spans="1:10" ht="13" customHeight="1" x14ac:dyDescent="0.25">
      <c r="A16" s="100" t="s">
        <v>147</v>
      </c>
      <c r="B16" s="168"/>
      <c r="C16" s="96">
        <v>9086</v>
      </c>
      <c r="D16" s="97">
        <v>20</v>
      </c>
      <c r="E16" s="96">
        <v>8541</v>
      </c>
      <c r="F16" s="97">
        <v>18.5</v>
      </c>
      <c r="G16" s="97">
        <v>6.3809858330406311</v>
      </c>
      <c r="H16" s="169"/>
    </row>
    <row r="17" spans="1:8" ht="13" customHeight="1" thickBot="1" x14ac:dyDescent="0.3">
      <c r="A17" s="180" t="s">
        <v>67</v>
      </c>
      <c r="B17" s="181"/>
      <c r="C17" s="426">
        <v>2082.1010269468356</v>
      </c>
      <c r="D17" s="182"/>
      <c r="E17" s="395">
        <v>1541</v>
      </c>
      <c r="F17" s="149"/>
      <c r="G17" s="149">
        <v>35.113629263259938</v>
      </c>
      <c r="H17" s="183"/>
    </row>
    <row r="18" spans="1:8" ht="11.15" customHeight="1" x14ac:dyDescent="0.25">
      <c r="A18" s="47"/>
      <c r="C18" s="393"/>
      <c r="D18" s="84"/>
      <c r="E18" s="393"/>
      <c r="F18" s="84"/>
      <c r="G18" s="84"/>
      <c r="H18" s="184"/>
    </row>
    <row r="19" spans="1:8" ht="15" customHeight="1" x14ac:dyDescent="0.25">
      <c r="A19" s="186" t="s">
        <v>73</v>
      </c>
      <c r="B19" s="187"/>
      <c r="C19" s="83"/>
      <c r="D19" s="84"/>
      <c r="E19" s="83"/>
      <c r="F19" s="84"/>
      <c r="G19" s="84"/>
      <c r="H19" s="188"/>
    </row>
    <row r="20" spans="1:8" ht="13" customHeight="1" x14ac:dyDescent="0.25">
      <c r="A20" s="190" t="s">
        <v>74</v>
      </c>
      <c r="B20" s="168"/>
      <c r="C20" s="191"/>
      <c r="D20" s="191"/>
      <c r="E20" s="191"/>
      <c r="F20" s="191"/>
      <c r="G20" s="191"/>
      <c r="H20" s="188"/>
    </row>
    <row r="21" spans="1:8" ht="13" customHeight="1" x14ac:dyDescent="0.25">
      <c r="A21" s="152" t="s">
        <v>75</v>
      </c>
      <c r="B21" s="104"/>
      <c r="C21" s="192">
        <v>476.40000000000003</v>
      </c>
      <c r="D21" s="99">
        <v>60.04</v>
      </c>
      <c r="E21" s="192">
        <v>477.97500662123696</v>
      </c>
      <c r="F21" s="99">
        <v>60.04</v>
      </c>
      <c r="G21" s="99">
        <v>-0.3295165227091057</v>
      </c>
      <c r="H21" s="99"/>
    </row>
    <row r="22" spans="1:8" ht="13" customHeight="1" x14ac:dyDescent="0.25">
      <c r="A22" s="193" t="s">
        <v>76</v>
      </c>
      <c r="B22" s="194"/>
      <c r="C22" s="195">
        <v>111.10000000000001</v>
      </c>
      <c r="D22" s="97">
        <v>14</v>
      </c>
      <c r="E22" s="195">
        <v>105.68227731592278</v>
      </c>
      <c r="F22" s="97">
        <v>13.28</v>
      </c>
      <c r="G22" s="97">
        <v>5.1264249992282851</v>
      </c>
      <c r="H22" s="99"/>
    </row>
    <row r="23" spans="1:8" ht="13" customHeight="1" x14ac:dyDescent="0.25">
      <c r="A23" s="196" t="s">
        <v>77</v>
      </c>
      <c r="B23" s="194"/>
      <c r="C23" s="192">
        <v>206</v>
      </c>
      <c r="D23" s="99">
        <v>25.96</v>
      </c>
      <c r="E23" s="192">
        <v>212.42395912885632</v>
      </c>
      <c r="F23" s="99">
        <v>26.68</v>
      </c>
      <c r="G23" s="99">
        <v>-3.024121739939678</v>
      </c>
      <c r="H23" s="99"/>
    </row>
    <row r="24" spans="1:8" ht="13" customHeight="1" thickBot="1" x14ac:dyDescent="0.3">
      <c r="A24" s="391" t="s">
        <v>78</v>
      </c>
      <c r="B24" s="197"/>
      <c r="C24" s="283">
        <v>793.5</v>
      </c>
      <c r="D24" s="130">
        <v>100</v>
      </c>
      <c r="E24" s="283">
        <v>796.08124306601599</v>
      </c>
      <c r="F24" s="130">
        <v>100</v>
      </c>
      <c r="G24" s="130">
        <v>-0.32424367343144578</v>
      </c>
      <c r="H24" s="99"/>
    </row>
    <row r="25" spans="1:8" x14ac:dyDescent="0.25">
      <c r="A25" s="104"/>
      <c r="B25" s="198"/>
      <c r="C25" s="192"/>
      <c r="D25" s="199"/>
      <c r="E25" s="192"/>
      <c r="F25" s="199"/>
      <c r="G25" s="99"/>
      <c r="H25" s="99"/>
    </row>
  </sheetData>
  <mergeCells count="4">
    <mergeCell ref="C5:G5"/>
    <mergeCell ref="A1:G1"/>
    <mergeCell ref="A2:G2"/>
    <mergeCell ref="A3:G3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zoomScale="120" zoomScaleNormal="120" zoomScaleSheetLayoutView="150" workbookViewId="0">
      <selection sqref="A1:J14"/>
    </sheetView>
  </sheetViews>
  <sheetFormatPr defaultColWidth="9.81640625" defaultRowHeight="10.5" x14ac:dyDescent="0.25"/>
  <cols>
    <col min="1" max="1" width="25.7265625" style="243" customWidth="1"/>
    <col min="2" max="2" width="1.7265625" style="209" customWidth="1"/>
    <col min="3" max="4" width="11.1796875" style="212" customWidth="1"/>
    <col min="5" max="5" width="1.7265625" style="242" customWidth="1"/>
    <col min="6" max="7" width="11.1796875" style="212" customWidth="1"/>
    <col min="8" max="8" width="1.7265625" style="242" customWidth="1"/>
    <col min="9" max="10" width="11.1796875" style="212" customWidth="1"/>
    <col min="11" max="11" width="11.26953125" style="209" customWidth="1"/>
    <col min="12" max="12" width="13.7265625" style="204" customWidth="1"/>
    <col min="13" max="13" width="17.453125" style="209" customWidth="1"/>
    <col min="14" max="14" width="18" style="209" customWidth="1"/>
    <col min="15" max="15" width="13.1796875" style="209" customWidth="1"/>
    <col min="16" max="17" width="11.26953125" style="209" customWidth="1"/>
    <col min="18" max="18" width="19" style="209" customWidth="1"/>
    <col min="19" max="19" width="13.54296875" style="204" customWidth="1"/>
    <col min="20" max="16384" width="9.81640625" style="204"/>
  </cols>
  <sheetData>
    <row r="1" spans="1:21" ht="11.15" customHeight="1" x14ac:dyDescent="0.25">
      <c r="A1" s="478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201"/>
      <c r="L1" s="202"/>
      <c r="M1" s="202"/>
      <c r="N1" s="202"/>
      <c r="O1" s="202"/>
      <c r="P1" s="202"/>
      <c r="Q1" s="203"/>
      <c r="R1" s="204"/>
      <c r="S1" s="205"/>
      <c r="T1" s="205"/>
      <c r="U1" s="205"/>
    </row>
    <row r="2" spans="1:21" ht="11.15" customHeight="1" x14ac:dyDescent="0.25">
      <c r="A2" s="479" t="s">
        <v>82</v>
      </c>
      <c r="B2" s="479"/>
      <c r="C2" s="479"/>
      <c r="D2" s="479"/>
      <c r="E2" s="479"/>
      <c r="F2" s="479"/>
      <c r="G2" s="479"/>
      <c r="H2" s="479"/>
      <c r="I2" s="479"/>
      <c r="J2" s="479"/>
      <c r="K2" s="204"/>
      <c r="L2" s="206"/>
      <c r="M2" s="206"/>
      <c r="N2" s="206"/>
      <c r="O2" s="206"/>
      <c r="P2" s="206"/>
      <c r="Q2" s="201"/>
      <c r="R2" s="202"/>
      <c r="S2" s="207"/>
      <c r="T2" s="207"/>
      <c r="U2" s="207"/>
    </row>
    <row r="3" spans="1:21" ht="11.15" customHeight="1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</row>
    <row r="4" spans="1:21" ht="15" customHeight="1" x14ac:dyDescent="0.25">
      <c r="A4" s="210"/>
      <c r="B4" s="210"/>
      <c r="C4" s="480" t="s">
        <v>83</v>
      </c>
      <c r="D4" s="480"/>
      <c r="E4" s="208"/>
      <c r="F4" s="480" t="s">
        <v>84</v>
      </c>
      <c r="G4" s="480"/>
      <c r="H4" s="480"/>
      <c r="I4" s="480"/>
      <c r="J4" s="480"/>
    </row>
    <row r="5" spans="1:21" ht="15" customHeight="1" x14ac:dyDescent="0.25">
      <c r="A5" s="208"/>
      <c r="B5" s="211"/>
      <c r="C5" s="408" t="s">
        <v>130</v>
      </c>
      <c r="D5" s="408" t="s">
        <v>145</v>
      </c>
      <c r="E5" s="213"/>
      <c r="F5" s="481" t="s">
        <v>131</v>
      </c>
      <c r="G5" s="482"/>
      <c r="H5" s="213"/>
      <c r="I5" s="482" t="s">
        <v>129</v>
      </c>
      <c r="J5" s="482"/>
    </row>
    <row r="6" spans="1:21" s="216" customFormat="1" ht="15" customHeight="1" x14ac:dyDescent="0.25">
      <c r="A6" s="214"/>
      <c r="B6" s="215"/>
      <c r="E6" s="217"/>
      <c r="F6" s="218" t="s">
        <v>85</v>
      </c>
      <c r="G6" s="218" t="s">
        <v>86</v>
      </c>
      <c r="H6" s="219"/>
      <c r="I6" s="218" t="s">
        <v>85</v>
      </c>
      <c r="J6" s="218" t="s">
        <v>86</v>
      </c>
      <c r="K6" s="214"/>
      <c r="M6" s="214"/>
      <c r="N6" s="214"/>
      <c r="O6" s="214"/>
      <c r="P6" s="214"/>
      <c r="Q6" s="214"/>
      <c r="R6" s="214"/>
    </row>
    <row r="7" spans="1:21" ht="13" customHeight="1" x14ac:dyDescent="0.25">
      <c r="A7" s="220" t="s">
        <v>79</v>
      </c>
      <c r="B7" s="221"/>
      <c r="C7" s="222">
        <v>1.3323843202297292E-2</v>
      </c>
      <c r="D7" s="222">
        <v>4.1683282135960953E-2</v>
      </c>
      <c r="E7" s="223"/>
      <c r="F7" s="143">
        <v>23.5122</v>
      </c>
      <c r="G7" s="224">
        <f>$F$7/F7</f>
        <v>1</v>
      </c>
      <c r="H7" s="225"/>
      <c r="I7" s="143">
        <v>18.845199999999998</v>
      </c>
      <c r="J7" s="224">
        <f>$I$7/I7</f>
        <v>1</v>
      </c>
      <c r="K7" s="401"/>
    </row>
    <row r="8" spans="1:21" ht="13" customHeight="1" x14ac:dyDescent="0.25">
      <c r="A8" s="226" t="s">
        <v>80</v>
      </c>
      <c r="B8" s="221"/>
      <c r="C8" s="227">
        <v>1.5101127003215975E-2</v>
      </c>
      <c r="D8" s="227">
        <v>3.5468139045245595E-2</v>
      </c>
      <c r="E8" s="223"/>
      <c r="F8" s="228">
        <v>4064.81</v>
      </c>
      <c r="G8" s="229">
        <f t="shared" ref="G8:G12" si="0">$F$7/F8</f>
        <v>5.7843294028503177E-3</v>
      </c>
      <c r="H8" s="225"/>
      <c r="I8" s="228">
        <v>3277.14</v>
      </c>
      <c r="J8" s="229">
        <f t="shared" ref="J8:J12" si="1">$I$7/I8</f>
        <v>5.7505019620766882E-3</v>
      </c>
      <c r="K8" s="401"/>
    </row>
    <row r="9" spans="1:21" ht="13" customHeight="1" x14ac:dyDescent="0.25">
      <c r="A9" s="230" t="s">
        <v>77</v>
      </c>
      <c r="B9" s="221"/>
      <c r="C9" s="222">
        <v>8.6030049372340933E-3</v>
      </c>
      <c r="D9" s="222">
        <v>3.971938095404659E-2</v>
      </c>
      <c r="E9" s="223"/>
      <c r="F9" s="143">
        <v>5.1986999999999997</v>
      </c>
      <c r="G9" s="224">
        <f t="shared" si="0"/>
        <v>4.5227075999769175</v>
      </c>
      <c r="H9" s="225"/>
      <c r="I9" s="143">
        <v>4.0307000000000004</v>
      </c>
      <c r="J9" s="224">
        <f t="shared" si="1"/>
        <v>4.675416180812265</v>
      </c>
      <c r="K9" s="401"/>
    </row>
    <row r="10" spans="1:21" ht="13" customHeight="1" x14ac:dyDescent="0.25">
      <c r="A10" s="232" t="s">
        <v>81</v>
      </c>
      <c r="B10" s="231"/>
      <c r="C10" s="227">
        <v>7.5910992987932691E-2</v>
      </c>
      <c r="D10" s="227">
        <v>0.49374124897883864</v>
      </c>
      <c r="E10" s="223"/>
      <c r="F10" s="228">
        <v>64.468999999999994</v>
      </c>
      <c r="G10" s="229">
        <f t="shared" si="0"/>
        <v>0.36470551738044643</v>
      </c>
      <c r="H10" s="225"/>
      <c r="I10" s="228">
        <v>59.89</v>
      </c>
      <c r="J10" s="229">
        <f>$I$7/I10</f>
        <v>0.31466354984137584</v>
      </c>
      <c r="K10" s="401"/>
    </row>
    <row r="11" spans="1:21" ht="13" customHeight="1" x14ac:dyDescent="0.25">
      <c r="A11" s="230" t="s">
        <v>87</v>
      </c>
      <c r="B11" s="231"/>
      <c r="C11" s="222">
        <v>1.6406808159444175E-2</v>
      </c>
      <c r="D11" s="222">
        <v>4.4820970397767335E-2</v>
      </c>
      <c r="E11" s="223"/>
      <c r="F11" s="143">
        <v>846.3</v>
      </c>
      <c r="G11" s="224">
        <f t="shared" si="0"/>
        <v>2.7782346685572494E-2</v>
      </c>
      <c r="H11" s="225"/>
      <c r="I11" s="143">
        <v>744.62</v>
      </c>
      <c r="J11" s="224">
        <f t="shared" si="1"/>
        <v>2.5308479492895702E-2</v>
      </c>
      <c r="K11" s="401"/>
    </row>
    <row r="12" spans="1:21" ht="13" customHeight="1" thickBot="1" x14ac:dyDescent="0.3">
      <c r="A12" s="448" t="s">
        <v>88</v>
      </c>
      <c r="B12" s="233"/>
      <c r="C12" s="423">
        <v>2.8630235752349353E-3</v>
      </c>
      <c r="D12" s="423">
        <v>2.0270155943457935E-2</v>
      </c>
      <c r="E12" s="234"/>
      <c r="F12" s="424">
        <v>0.87462521999999998</v>
      </c>
      <c r="G12" s="425">
        <f t="shared" si="0"/>
        <v>26.882600069547504</v>
      </c>
      <c r="H12" s="235"/>
      <c r="I12" s="424">
        <v>0.89219451000000005</v>
      </c>
      <c r="J12" s="425">
        <f t="shared" si="1"/>
        <v>21.122299889516242</v>
      </c>
      <c r="K12" s="401"/>
    </row>
    <row r="13" spans="1:21" ht="11.15" customHeight="1" x14ac:dyDescent="0.25">
      <c r="A13" s="236"/>
      <c r="B13" s="236"/>
      <c r="C13" s="237"/>
      <c r="D13" s="237"/>
      <c r="E13" s="238"/>
      <c r="F13" s="239"/>
      <c r="G13" s="240"/>
      <c r="H13" s="241"/>
      <c r="I13" s="239"/>
      <c r="J13" s="240"/>
    </row>
    <row r="14" spans="1:21" ht="11.15" customHeight="1" x14ac:dyDescent="0.25">
      <c r="A14" s="477" t="s">
        <v>89</v>
      </c>
      <c r="B14" s="477"/>
      <c r="C14" s="477"/>
      <c r="D14" s="477"/>
      <c r="E14" s="477"/>
      <c r="F14" s="477"/>
      <c r="G14" s="477"/>
      <c r="H14" s="477"/>
      <c r="I14" s="477"/>
      <c r="J14" s="477"/>
    </row>
    <row r="15" spans="1:21" ht="11.15" customHeight="1" x14ac:dyDescent="0.25">
      <c r="A15" s="81"/>
      <c r="B15" s="168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44"/>
      <c r="B24" s="245"/>
      <c r="C24" s="246"/>
    </row>
    <row r="27" spans="1:17" x14ac:dyDescent="0.25">
      <c r="A27" s="244"/>
      <c r="B27" s="245"/>
      <c r="C27" s="246"/>
    </row>
    <row r="28" spans="1:17" x14ac:dyDescent="0.25">
      <c r="A28" s="244"/>
      <c r="B28" s="245"/>
      <c r="C28" s="246"/>
    </row>
    <row r="29" spans="1:17" x14ac:dyDescent="0.25">
      <c r="A29" s="244"/>
      <c r="B29" s="245"/>
      <c r="C29" s="246"/>
    </row>
    <row r="30" spans="1:17" x14ac:dyDescent="0.25">
      <c r="A30" s="244"/>
      <c r="B30" s="245"/>
      <c r="C30" s="246"/>
    </row>
    <row r="31" spans="1:17" x14ac:dyDescent="0.25">
      <c r="F31" s="247"/>
      <c r="M31" s="248"/>
      <c r="O31" s="249"/>
      <c r="P31" s="249"/>
      <c r="Q31" s="249"/>
    </row>
    <row r="32" spans="1:17" x14ac:dyDescent="0.25">
      <c r="K32" s="204"/>
      <c r="M32" s="248"/>
      <c r="O32" s="249"/>
      <c r="P32" s="249"/>
      <c r="Q32" s="249"/>
    </row>
    <row r="33" spans="1:18" x14ac:dyDescent="0.25">
      <c r="K33" s="204"/>
      <c r="M33" s="203"/>
      <c r="R33" s="249"/>
    </row>
    <row r="35" spans="1:18" x14ac:dyDescent="0.25">
      <c r="F35" s="247"/>
    </row>
    <row r="36" spans="1:18" x14ac:dyDescent="0.25">
      <c r="M36" s="204"/>
      <c r="N36" s="204"/>
      <c r="O36" s="204"/>
      <c r="P36" s="204"/>
      <c r="Q36" s="204"/>
    </row>
    <row r="37" spans="1:18" x14ac:dyDescent="0.25">
      <c r="M37" s="204"/>
      <c r="N37" s="204"/>
      <c r="O37" s="204"/>
      <c r="P37" s="204"/>
      <c r="Q37" s="204"/>
      <c r="R37" s="204"/>
    </row>
    <row r="38" spans="1:18" x14ac:dyDescent="0.25">
      <c r="M38" s="204"/>
      <c r="N38" s="204"/>
      <c r="O38" s="204"/>
      <c r="P38" s="204"/>
      <c r="Q38" s="204"/>
      <c r="R38" s="204"/>
    </row>
    <row r="39" spans="1:18" x14ac:dyDescent="0.25">
      <c r="M39" s="236"/>
      <c r="N39" s="236"/>
      <c r="O39" s="236"/>
      <c r="P39" s="236"/>
      <c r="Q39" s="236"/>
      <c r="R39" s="204"/>
    </row>
    <row r="40" spans="1:18" x14ac:dyDescent="0.25">
      <c r="M40" s="236"/>
      <c r="N40" s="236"/>
      <c r="O40" s="236"/>
      <c r="P40" s="236"/>
      <c r="Q40" s="236"/>
      <c r="R40" s="236"/>
    </row>
    <row r="41" spans="1:18" x14ac:dyDescent="0.25">
      <c r="M41" s="250"/>
      <c r="N41" s="236"/>
      <c r="O41" s="236"/>
      <c r="P41" s="236"/>
      <c r="Q41" s="236"/>
      <c r="R41" s="236"/>
    </row>
    <row r="42" spans="1:18" x14ac:dyDescent="0.25">
      <c r="M42" s="236"/>
      <c r="N42" s="236"/>
      <c r="O42" s="236"/>
      <c r="P42" s="236"/>
      <c r="Q42" s="236"/>
      <c r="R42" s="236"/>
    </row>
    <row r="43" spans="1:18" x14ac:dyDescent="0.25">
      <c r="M43" s="204"/>
      <c r="N43" s="204"/>
      <c r="O43" s="204"/>
      <c r="P43" s="204"/>
      <c r="Q43" s="204"/>
      <c r="R43" s="236"/>
    </row>
    <row r="44" spans="1:18" x14ac:dyDescent="0.25">
      <c r="A44" s="244"/>
      <c r="B44" s="245"/>
      <c r="C44" s="246"/>
      <c r="M44" s="204"/>
      <c r="N44" s="204"/>
      <c r="O44" s="204"/>
      <c r="P44" s="204"/>
      <c r="Q44" s="204"/>
      <c r="R44" s="204"/>
    </row>
    <row r="45" spans="1:18" x14ac:dyDescent="0.25">
      <c r="A45" s="244"/>
      <c r="B45" s="245"/>
      <c r="C45" s="246"/>
      <c r="M45" s="236"/>
      <c r="N45" s="236"/>
      <c r="O45" s="236"/>
      <c r="P45" s="236"/>
      <c r="Q45" s="236"/>
      <c r="R45" s="204"/>
    </row>
    <row r="46" spans="1:18" x14ac:dyDescent="0.25">
      <c r="A46" s="244"/>
      <c r="B46" s="245"/>
      <c r="C46" s="246"/>
      <c r="R46" s="236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 Consolidado Balance</vt:lpstr>
      <vt:lpstr>Consolidado Resultados</vt:lpstr>
      <vt:lpstr>FEMCO Div. Proximidad</vt:lpstr>
      <vt:lpstr>FEMCO Div. Salud</vt:lpstr>
      <vt:lpstr>FEMCO Div. Combustibles</vt:lpstr>
      <vt:lpstr>Coca-Cola FEMSA</vt:lpstr>
      <vt:lpstr>Otros indicadores</vt:lpstr>
      <vt:lpstr>' Consolidado Balance'!Print_Area</vt:lpstr>
      <vt:lpstr>'Coca-Cola FEMSA'!Print_Area</vt:lpstr>
      <vt:lpstr>'Consolidado Resultados'!Print_Area</vt:lpstr>
      <vt:lpstr>'FEMCO Div. Combustibles'!Print_Area</vt:lpstr>
      <vt:lpstr>'FEMCO Div. Proximidad'!Print_Area</vt:lpstr>
      <vt:lpstr>'FEMCO Div. Salud'!Print_Area</vt:lpstr>
      <vt:lpstr>'Otros indicadores'!Print_Area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2020-04-29T23:32:50Z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