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worksheets/sheet6.xml" ContentType="application/vnd.openxmlformats-officedocument.spreadsheetml.worksheet+xml"/>
  <Override PartName="/xl/embeddings/oleObject3.bin" ContentType="application/vnd.openxmlformats-officedocument.oleObject"/>
  <Default Extension="emf" ContentType="image/x-emf"/>
  <Override PartName="/xl/embeddings/oleObject4.bin" ContentType="application/vnd.openxmlformats-officedocument.oleObject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90" yWindow="1125" windowWidth="9390" windowHeight="6540" tabRatio="901"/>
  </bookViews>
  <sheets>
    <sheet name="Consolidado Resultados" sheetId="41" r:id="rId1"/>
    <sheet name=" Consolidado Balance" sheetId="25" r:id="rId2"/>
    <sheet name="KOF" sheetId="21" r:id="rId3"/>
    <sheet name="OXXO" sheetId="23" r:id="rId4"/>
    <sheet name="Otros indicadores" sheetId="20" r:id="rId5"/>
    <sheet name="Explicacion Balance Discontinuo" sheetId="42" state="hidden" r:id="rId6"/>
  </sheets>
  <externalReferences>
    <externalReference r:id="rId7"/>
    <externalReference r:id="rId8"/>
    <externalReference r:id="rId9"/>
    <externalReference r:id="rId10"/>
  </externalReferences>
  <definedNames>
    <definedName name="\A" localSheetId="5">[1]Virtuales!#REF!</definedName>
    <definedName name="\A">[1]Virtuales!#REF!</definedName>
    <definedName name="\B" localSheetId="5">[1]Virtuales!#REF!</definedName>
    <definedName name="\B">[1]Virtuales!#REF!</definedName>
    <definedName name="\C" localSheetId="5">[1]Virtuales!#REF!</definedName>
    <definedName name="\C">[1]Virtuales!#REF!</definedName>
    <definedName name="\D" localSheetId="5">[1]Virtuales!#REF!</definedName>
    <definedName name="\D">[1]Virtuales!#REF!</definedName>
    <definedName name="\E" localSheetId="5">[1]Virtuales!#REF!</definedName>
    <definedName name="\E">[1]Virtuales!#REF!</definedName>
    <definedName name="\F" localSheetId="5">[1]Virtuales!#REF!</definedName>
    <definedName name="\F">[1]Virtuales!#REF!</definedName>
    <definedName name="\G" localSheetId="5">[1]Virtuales!#REF!</definedName>
    <definedName name="\G">[1]Virtuales!#REF!</definedName>
    <definedName name="\H" localSheetId="5">[1]Virtuales!#REF!</definedName>
    <definedName name="\H">[1]Virtuales!#REF!</definedName>
    <definedName name="\I" localSheetId="5">[1]Virtuales!#REF!</definedName>
    <definedName name="\I">[1]Virtuales!#REF!</definedName>
    <definedName name="\J" localSheetId="5">[1]Virtuales!#REF!</definedName>
    <definedName name="\J">[1]Virtuales!#REF!</definedName>
    <definedName name="\K" localSheetId="5">[1]Virtuales!#REF!</definedName>
    <definedName name="\K">[1]Virtuales!#REF!</definedName>
    <definedName name="\L" localSheetId="5">[1]Virtuales!#REF!</definedName>
    <definedName name="\L">[1]Virtuales!#REF!</definedName>
    <definedName name="\M" localSheetId="5">[1]Virtuales!#REF!</definedName>
    <definedName name="\M">[1]Virtuales!#REF!</definedName>
    <definedName name="\N" localSheetId="5">[1]Virtuales!#REF!</definedName>
    <definedName name="\N">[1]Virtuales!#REF!</definedName>
    <definedName name="\O" localSheetId="5">[1]Virtuales!#REF!</definedName>
    <definedName name="\O">[1]Virtuales!#REF!</definedName>
    <definedName name="\Z" localSheetId="5">[1]Virtuales!#REF!</definedName>
    <definedName name="\Z">[1]Virtuales!#REF!</definedName>
    <definedName name="ACTCV" localSheetId="5">[1]Virtuales!#REF!</definedName>
    <definedName name="ACTCV">[1]Virtuales!#REF!</definedName>
    <definedName name="ACTINVER" localSheetId="5">[1]Virtuales!#REF!</definedName>
    <definedName name="ACTINVER">[1]Virtuales!#REF!</definedName>
    <definedName name="capbalance" localSheetId="5">[1]Virtuales!#REF!</definedName>
    <definedName name="capbalance">[1]Virtuales!#REF!</definedName>
    <definedName name="CAPTURA" localSheetId="5">[1]Virtuales!#REF!</definedName>
    <definedName name="CAPTURA">[1]Virtuales!#REF!</definedName>
    <definedName name="CAPTURA1" localSheetId="5">[1]Virtuales!#REF!</definedName>
    <definedName name="CAPTURA1">[1]Virtuales!#REF!</definedName>
    <definedName name="DESGLOSE" localSheetId="5">[1]Virtuales!#REF!</definedName>
    <definedName name="DESGLOSE">[1]Virtuales!#REF!</definedName>
    <definedName name="DESGLOSE_DE_PRINCIPALES_CONCEPTOS_DEL_ESTADO_DE_CAMBIOS" localSheetId="5">[1]Virtuales!#REF!</definedName>
    <definedName name="DESGLOSE_DE_PRINCIPALES_CONCEPTOS_DEL_ESTADO_DE_CAMBIOS">[1]Virtuales!#REF!</definedName>
    <definedName name="desglose1" localSheetId="5">[1]Virtuales!#REF!</definedName>
    <definedName name="desglose1">[1]Virtuales!#REF!</definedName>
    <definedName name="desglose2" localSheetId="5">[1]Virtuales!#REF!</definedName>
    <definedName name="desglose2">[1]Virtuales!#REF!</definedName>
    <definedName name="ebi" localSheetId="5">#REF!,#REF!,#REF!</definedName>
    <definedName name="ebi">#REF!,#REF!,#REF!</definedName>
    <definedName name="ebit.xls" localSheetId="5">#REF!,#REF!,#REF!</definedName>
    <definedName name="ebit.xls">#REF!,#REF!,#REF!</definedName>
    <definedName name="ebitdaprom" localSheetId="5">#REF!,#REF!,#REF!,#REF!,#REF!,#REF!</definedName>
    <definedName name="ebitdaprom">#REF!,#REF!,#REF!,#REF!,#REF!,#REF!</definedName>
    <definedName name="EDOCAM" localSheetId="5">[1]Virtuales!#REF!</definedName>
    <definedName name="EDOCAM">[1]Virtuales!#REF!</definedName>
    <definedName name="edocamb1" localSheetId="5">[1]Virtuales!#REF!</definedName>
    <definedName name="edocamb1">[1]Virtuales!#REF!</definedName>
    <definedName name="edocamb2" localSheetId="5">[1]Virtuales!#REF!</definedName>
    <definedName name="edocamb2">[1]Virtuales!#REF!</definedName>
    <definedName name="EDOCAMBOLSA" localSheetId="5">[1]Virtuales!#REF!</definedName>
    <definedName name="EDOCAMBOLSA">[1]Virtuales!#REF!</definedName>
    <definedName name="edovar" localSheetId="5">[1]Virtuales!#REF!</definedName>
    <definedName name="edovar">[1]Virtuales!#REF!</definedName>
    <definedName name="EDVAR" localSheetId="5">[1]Virtuales!#REF!</definedName>
    <definedName name="EDVAR">[1]Virtuales!#REF!</definedName>
    <definedName name="EDVAR1" localSheetId="5">[1]Virtuales!#REF!</definedName>
    <definedName name="EDVAR1">[1]Virtuales!#REF!</definedName>
    <definedName name="edvar2" localSheetId="5">[1]Virtuales!#REF!</definedName>
    <definedName name="edvar2">[1]Virtuales!#REF!</definedName>
    <definedName name="FACTOR" localSheetId="5">[1]Virtuales!#REF!</definedName>
    <definedName name="FACTOR">[1]Virtuales!#REF!</definedName>
    <definedName name="FACTOR_88" localSheetId="5">[1]Virtuales!#REF!</definedName>
    <definedName name="FACTOR_88">[1]Virtuales!#REF!</definedName>
    <definedName name="FORNATO" localSheetId="5">[1]Virtuales!#REF!</definedName>
    <definedName name="FORNATO">[1]Virtuales!#REF!</definedName>
    <definedName name="INDICES" localSheetId="5">[1]Virtuales!#REF!</definedName>
    <definedName name="INDICES">[1]Virtuales!#REF!</definedName>
    <definedName name="INVENT89" localSheetId="5">[1]Virtuales!#REF!</definedName>
    <definedName name="INVENT89">[1]Virtuales!#REF!</definedName>
    <definedName name="kofpc">'[2]KOF MÉXICO'!$A$49:$AB$92,'[2]KOF MÉXICO'!$AE$55:$AE$102,'[2]KOF MÉXICO'!$AL$49:$BC$88</definedName>
    <definedName name="pc" localSheetId="5">#REF!,#REF!,#REF!,#REF!,#REF!,#REF!</definedName>
    <definedName name="pc">#REF!,#REF!,#REF!,#REF!,#REF!,#REF!</definedName>
    <definedName name="pp" localSheetId="5">#REF!,#REF!,#REF!,#REF!,#REF!,#REF!,#REF!,#REF!,#REF!,#REF!,#REF!,#REF!,#REF!</definedName>
    <definedName name="pp">#REF!,#REF!,#REF!,#REF!,#REF!,#REF!,#REF!,#REF!,#REF!,#REF!,#REF!,#REF!,#REF!</definedName>
    <definedName name="_xlnm.Print_Area" localSheetId="1">' Consolidado Balance'!$A$1:$J$59</definedName>
    <definedName name="_xlnm.Print_Area" localSheetId="0">'Consolidado Resultados'!$A$1:$I$57</definedName>
    <definedName name="_xlnm.Print_Area" localSheetId="5">'Explicacion Balance Discontinuo'!$A$1:$L$38</definedName>
    <definedName name="_xlnm.Print_Area" localSheetId="2">KOF!$A$1:$H$30</definedName>
    <definedName name="_xlnm.Print_Area" localSheetId="4">'Otros indicadores'!$A$1:$H$17</definedName>
    <definedName name="_xlnm.Print_Area" localSheetId="3">OXXO!$A$1:$H$35</definedName>
    <definedName name="RETAMCD" localSheetId="5">[1]Virtuales!#REF!</definedName>
    <definedName name="RETAMCD">[1]Virtuales!#REF!</definedName>
    <definedName name="RETAMINVT" localSheetId="5">[1]Virtuales!#REF!</definedName>
    <definedName name="RETAMINVT">[1]Virtuales!#REF!</definedName>
  </definedNames>
  <calcPr calcId="114210"/>
</workbook>
</file>

<file path=xl/calcChain.xml><?xml version="1.0" encoding="utf-8"?>
<calcChain xmlns="http://schemas.openxmlformats.org/spreadsheetml/2006/main">
  <c r="G34" i="42"/>
  <c r="G33"/>
  <c r="G31"/>
  <c r="G30"/>
  <c r="G29"/>
  <c r="G28"/>
  <c r="G26"/>
  <c r="G25"/>
  <c r="G24"/>
  <c r="G23"/>
  <c r="G20"/>
  <c r="G18"/>
  <c r="G17"/>
  <c r="G16"/>
  <c r="G14"/>
  <c r="G12"/>
  <c r="G11"/>
  <c r="G10"/>
  <c r="G9"/>
  <c r="E32"/>
  <c r="E27"/>
  <c r="G35"/>
  <c r="E19"/>
  <c r="E13"/>
  <c r="A3"/>
  <c r="G37"/>
  <c r="E15"/>
  <c r="E30"/>
  <c r="E23"/>
  <c r="E24"/>
  <c r="E17"/>
  <c r="E25"/>
  <c r="E16"/>
  <c r="E9"/>
  <c r="E11"/>
  <c r="E10"/>
  <c r="E14"/>
  <c r="E12"/>
  <c r="E20"/>
  <c r="E35"/>
  <c r="E18"/>
  <c r="I9"/>
  <c r="I15"/>
  <c r="H15"/>
  <c r="K15"/>
  <c r="I12"/>
  <c r="I26"/>
  <c r="L17"/>
  <c r="L11"/>
  <c r="H17"/>
  <c r="K17"/>
  <c r="J10"/>
  <c r="H24"/>
  <c r="H30"/>
  <c r="K30"/>
  <c r="H25"/>
  <c r="K25"/>
  <c r="L24"/>
  <c r="L16"/>
  <c r="L30"/>
  <c r="K24"/>
  <c r="L25"/>
  <c r="J13"/>
  <c r="J26"/>
  <c r="J28"/>
  <c r="H16"/>
  <c r="H23"/>
  <c r="K23"/>
  <c r="H11"/>
  <c r="K11"/>
  <c r="K16"/>
  <c r="L23"/>
  <c r="J14"/>
  <c r="H9"/>
  <c r="H12"/>
  <c r="K12"/>
  <c r="J18"/>
  <c r="J31"/>
  <c r="J33"/>
  <c r="H29"/>
  <c r="H10"/>
  <c r="K10"/>
  <c r="K29"/>
  <c r="H14"/>
  <c r="I13"/>
  <c r="I14"/>
  <c r="K9"/>
  <c r="J20"/>
  <c r="J35"/>
  <c r="L29"/>
  <c r="L9"/>
  <c r="L10"/>
  <c r="E28"/>
  <c r="E26"/>
  <c r="L15"/>
  <c r="M15"/>
  <c r="M29"/>
  <c r="H31"/>
  <c r="H26"/>
  <c r="K26"/>
  <c r="H28"/>
  <c r="H33"/>
  <c r="I27"/>
  <c r="K31"/>
  <c r="I32"/>
  <c r="K32"/>
  <c r="K13"/>
  <c r="K14"/>
  <c r="L13"/>
  <c r="K27"/>
  <c r="K28"/>
  <c r="K33"/>
  <c r="I28"/>
  <c r="I33"/>
  <c r="L32"/>
  <c r="L27"/>
  <c r="L28"/>
  <c r="L12"/>
  <c r="L14"/>
  <c r="L26"/>
  <c r="M26"/>
  <c r="L31"/>
  <c r="M31"/>
  <c r="I18"/>
  <c r="L33"/>
  <c r="H18"/>
  <c r="K18"/>
  <c r="I19"/>
  <c r="H20"/>
  <c r="H35"/>
  <c r="H34"/>
  <c r="K19"/>
  <c r="K20"/>
  <c r="K35"/>
  <c r="I20"/>
  <c r="I35"/>
  <c r="L19"/>
  <c r="M19"/>
  <c r="L20"/>
  <c r="L18"/>
  <c r="M18"/>
  <c r="E29"/>
  <c r="E37"/>
  <c r="E33"/>
  <c r="E34"/>
  <c r="E31"/>
</calcChain>
</file>

<file path=xl/sharedStrings.xml><?xml version="1.0" encoding="utf-8"?>
<sst xmlns="http://schemas.openxmlformats.org/spreadsheetml/2006/main" count="232" uniqueCount="149">
  <si>
    <t>FEMSA Comercio</t>
  </si>
  <si>
    <t>FEMSA</t>
  </si>
  <si>
    <t>Ingresos Totales</t>
  </si>
  <si>
    <t>Depreciación</t>
  </si>
  <si>
    <t>Gastos de operación</t>
  </si>
  <si>
    <t xml:space="preserve">  Gastos de venta</t>
  </si>
  <si>
    <t xml:space="preserve">  Gastos de administración</t>
  </si>
  <si>
    <t>Costo integral de financiamiento</t>
  </si>
  <si>
    <t xml:space="preserve">  Fluctuación cambiaria</t>
  </si>
  <si>
    <t xml:space="preserve">  Gasto financiero, neto</t>
  </si>
  <si>
    <t xml:space="preserve">      Producto financiero</t>
  </si>
  <si>
    <t xml:space="preserve">      Gasto financiero</t>
  </si>
  <si>
    <t>Utilidad bruta</t>
  </si>
  <si>
    <t>Costo de ventas</t>
  </si>
  <si>
    <t>ACTIVOS</t>
  </si>
  <si>
    <t>Cuentas por cobrar</t>
  </si>
  <si>
    <t>Inventarios</t>
  </si>
  <si>
    <t>Propiedad, planta y equipo, neto</t>
  </si>
  <si>
    <t>PASIVOS Y CAPITAL CONTABLE</t>
  </si>
  <si>
    <t>Vencimientos del pasivo L.P. a C.P.</t>
  </si>
  <si>
    <t>Intereses por pagar</t>
  </si>
  <si>
    <t>Pasivo de operación</t>
  </si>
  <si>
    <t>PASIVO Y CAPITAL CONTABLE</t>
  </si>
  <si>
    <t>Tiendas totales</t>
  </si>
  <si>
    <t>(Millones de cajas unidad)</t>
  </si>
  <si>
    <t>N.S.</t>
  </si>
  <si>
    <t>Utilidad neta consolidada</t>
  </si>
  <si>
    <t>Inversión en activo fijo</t>
  </si>
  <si>
    <t>Resultados de Operación</t>
  </si>
  <si>
    <t>Argentina</t>
  </si>
  <si>
    <t>Brasil</t>
  </si>
  <si>
    <t>Venezuela</t>
  </si>
  <si>
    <t>Colombia</t>
  </si>
  <si>
    <t>Var. p.p.</t>
  </si>
  <si>
    <t>México</t>
  </si>
  <si>
    <t>Por Peso</t>
  </si>
  <si>
    <t>Tipo de Cambio</t>
  </si>
  <si>
    <t>EBITDA</t>
  </si>
  <si>
    <t>Coca-Cola FEMSA</t>
  </si>
  <si>
    <t>Por USD</t>
  </si>
  <si>
    <t>Amortización y otros</t>
  </si>
  <si>
    <t>Total activo circulante</t>
  </si>
  <si>
    <t>Total pasivo circulante</t>
  </si>
  <si>
    <t>Total pasivos</t>
  </si>
  <si>
    <t>Total capital contable</t>
  </si>
  <si>
    <t>Ventas (miles de pesos)</t>
  </si>
  <si>
    <t>EBITDA y CAPEX</t>
  </si>
  <si>
    <t>Otros activos</t>
  </si>
  <si>
    <r>
      <t xml:space="preserve">Mismas tiendas: </t>
    </r>
    <r>
      <rPr>
        <vertAlign val="superscript"/>
        <sz val="12"/>
        <color indexed="8"/>
        <rFont val="Arial Narrow"/>
        <family val="2"/>
      </rPr>
      <t>(1)</t>
    </r>
  </si>
  <si>
    <t>Volumen de ventas</t>
  </si>
  <si>
    <t>Millones de pesos</t>
  </si>
  <si>
    <r>
      <t>Activos intangibles</t>
    </r>
    <r>
      <rPr>
        <vertAlign val="superscript"/>
        <sz val="12"/>
        <color indexed="8"/>
        <rFont val="Arial Narrow"/>
        <family val="2"/>
      </rPr>
      <t>(1)</t>
    </r>
  </si>
  <si>
    <t>Inflación</t>
  </si>
  <si>
    <t>Ingresos totales</t>
  </si>
  <si>
    <t>Gastos administración</t>
  </si>
  <si>
    <t>Gastos venta</t>
  </si>
  <si>
    <t>Gastos operación</t>
  </si>
  <si>
    <t>Gastos de administración</t>
  </si>
  <si>
    <t>Gastos de venta</t>
  </si>
  <si>
    <t>Contratado en:</t>
  </si>
  <si>
    <t xml:space="preserve">   Pesos mexicanos</t>
  </si>
  <si>
    <t xml:space="preserve">   Dólares</t>
  </si>
  <si>
    <t>Ps.</t>
  </si>
  <si>
    <t>Estado de Resultados Consolidado</t>
  </si>
  <si>
    <t>Balance General Consolidado</t>
  </si>
  <si>
    <t>Mezcla de monedas y tasas</t>
  </si>
  <si>
    <t xml:space="preserve">   Pesos Argentinos</t>
  </si>
  <si>
    <r>
      <t xml:space="preserve">Tasa fija </t>
    </r>
    <r>
      <rPr>
        <vertAlign val="superscript"/>
        <sz val="10.199999999999999"/>
        <rFont val="Arial Narrow"/>
        <family val="2"/>
      </rPr>
      <t>(1)</t>
    </r>
  </si>
  <si>
    <r>
      <t xml:space="preserve">Tasa variable </t>
    </r>
    <r>
      <rPr>
        <vertAlign val="superscript"/>
        <sz val="10.199999999999999"/>
        <rFont val="Arial Narrow"/>
        <family val="2"/>
      </rPr>
      <t>(1)</t>
    </r>
  </si>
  <si>
    <t>% de la Deuda total</t>
  </si>
  <si>
    <t>% Integral</t>
  </si>
  <si>
    <t>% Crecimiento</t>
  </si>
  <si>
    <t>Deuda total</t>
  </si>
  <si>
    <t xml:space="preserve">RAZONES FINANCIERAS </t>
  </si>
  <si>
    <r>
      <t>(1)</t>
    </r>
    <r>
      <rPr>
        <sz val="11"/>
        <rFont val="Arial Narrow"/>
        <family val="2"/>
      </rPr>
      <t xml:space="preserve"> Incluye el efecto de los swaps de tasa de interés.</t>
    </r>
  </si>
  <si>
    <t>Vencimientos de la deuda</t>
  </si>
  <si>
    <t xml:space="preserve">   Deuda total = préstamos bancarios C.P. + vencimientos del pasivo L.P. a C.P. + préstamos bancarios L.P.</t>
  </si>
  <si>
    <t xml:space="preserve">   Reales </t>
  </si>
  <si>
    <t>Otros pasivos</t>
  </si>
  <si>
    <t xml:space="preserve">Obligaciones laborales </t>
  </si>
  <si>
    <t>Préstamos bancarios C.P.</t>
  </si>
  <si>
    <r>
      <t>(1)</t>
    </r>
    <r>
      <rPr>
        <sz val="11"/>
        <color indexed="8"/>
        <rFont val="Arial Narrow"/>
        <family val="2"/>
      </rPr>
      <t xml:space="preserve"> Incluye los activos intangibles generados por las adquisiciones.</t>
    </r>
  </si>
  <si>
    <t>Tiendas nuevas</t>
  </si>
  <si>
    <t>ISR</t>
  </si>
  <si>
    <t>Resultado de operación</t>
  </si>
  <si>
    <t>TOTAL ACTIVOS</t>
  </si>
  <si>
    <t>Efectivo y valores de realización inmediata</t>
  </si>
  <si>
    <t xml:space="preserve">Total </t>
  </si>
  <si>
    <t>Información Macroeconómica</t>
  </si>
  <si>
    <t>Latincentro</t>
  </si>
  <si>
    <t>Mercosur</t>
  </si>
  <si>
    <t xml:space="preserve">   Bolívares</t>
  </si>
  <si>
    <r>
      <t>Préstamos Bancarios</t>
    </r>
    <r>
      <rPr>
        <vertAlign val="superscript"/>
        <sz val="12"/>
        <color indexed="8"/>
        <rFont val="Arial Narrow"/>
        <family val="2"/>
      </rPr>
      <t>(2)</t>
    </r>
  </si>
  <si>
    <t xml:space="preserve">  Ganancia / (Pérdida) por posición monetaria</t>
  </si>
  <si>
    <r>
      <t>(A)</t>
    </r>
    <r>
      <rPr>
        <sz val="11"/>
        <rFont val="Arial Narrow"/>
        <family val="2"/>
      </rPr>
      <t xml:space="preserve"> Cifras expresadas en pesos corrientes de cada año.</t>
    </r>
  </si>
  <si>
    <t xml:space="preserve">   Pesos Colombianos</t>
  </si>
  <si>
    <t>Información de Tiendas OXXO</t>
  </si>
  <si>
    <r>
      <t xml:space="preserve">2010 </t>
    </r>
    <r>
      <rPr>
        <b/>
        <vertAlign val="superscript"/>
        <sz val="12"/>
        <color indexed="8"/>
        <rFont val="Arial Narrow"/>
        <family val="2"/>
      </rPr>
      <t>(A)</t>
    </r>
  </si>
  <si>
    <r>
      <t xml:space="preserve">2010 </t>
    </r>
    <r>
      <rPr>
        <vertAlign val="superscript"/>
        <sz val="12"/>
        <color indexed="8"/>
        <rFont val="Arial Narrow"/>
        <family val="2"/>
      </rPr>
      <t>(A)</t>
    </r>
  </si>
  <si>
    <t>vs. Marzo año anterior</t>
  </si>
  <si>
    <t>vs. Diciembre año anterior</t>
  </si>
  <si>
    <t>Otros activos circulantes</t>
  </si>
  <si>
    <t xml:space="preserve">    Tráfico (miles de transacciones)</t>
  </si>
  <si>
    <t xml:space="preserve">    Ticket (pesos)</t>
  </si>
  <si>
    <t>Participación controladora</t>
  </si>
  <si>
    <t>Participación no controladora</t>
  </si>
  <si>
    <t>Utilidad neta antes de impuesto a la utilidad por operaciones continuas</t>
  </si>
  <si>
    <t>Utilidad neta por operaciones continuas</t>
  </si>
  <si>
    <t xml:space="preserve">Inversión en Acciones </t>
  </si>
  <si>
    <t>Activos circulantes de Negocio de Cerveza</t>
  </si>
  <si>
    <t>Activos no circulantes de Negocio de Cerveza</t>
  </si>
  <si>
    <t>Pasivos circulantes de Negocio de Cerveza</t>
  </si>
  <si>
    <t>Pasivos no circulantes de Negocio de Cerveza</t>
  </si>
  <si>
    <t xml:space="preserve">Zona Euro </t>
  </si>
  <si>
    <t>Diciembre 09 -</t>
  </si>
  <si>
    <r>
      <t xml:space="preserve">(1) </t>
    </r>
    <r>
      <rPr>
        <sz val="11"/>
        <rFont val="Arial Narrow"/>
        <family val="2"/>
      </rPr>
      <t>Incluye únicamente aquellos instrumentos derivados que no cumplen con criterios contables de cobertura.</t>
    </r>
  </si>
  <si>
    <r>
      <t>(2)</t>
    </r>
    <r>
      <rPr>
        <sz val="11"/>
        <rFont val="Arial Narrow"/>
        <family val="2"/>
      </rPr>
      <t xml:space="preserve"> Incluye efecto de derivados de tipo de cambio y tasa de interés relacionados con el nocional de los pasivos bancarios.</t>
    </r>
  </si>
  <si>
    <r>
      <t xml:space="preserve">Participación en los resultados de Heineken </t>
    </r>
    <r>
      <rPr>
        <vertAlign val="superscript"/>
        <sz val="11.4"/>
        <color indexed="8"/>
        <rFont val="Arial Narrow"/>
        <family val="2"/>
      </rPr>
      <t>(2)</t>
    </r>
  </si>
  <si>
    <r>
      <t xml:space="preserve">  Ganancia / (Pérdida) en instrumentos financieros derivados</t>
    </r>
    <r>
      <rPr>
        <vertAlign val="superscript"/>
        <sz val="12"/>
        <color indexed="8"/>
        <rFont val="Arial Narrow"/>
        <family val="2"/>
      </rPr>
      <t>(1)</t>
    </r>
  </si>
  <si>
    <r>
      <t>(A)</t>
    </r>
    <r>
      <rPr>
        <sz val="11"/>
        <rFont val="Arial Narrow"/>
        <family val="2"/>
      </rPr>
      <t xml:space="preserve"> Las cifras se presentan en una base comparable. </t>
    </r>
  </si>
  <si>
    <t>Emprex Cerveza y subs</t>
  </si>
  <si>
    <t>Reclasificacion</t>
  </si>
  <si>
    <t>Filiales</t>
  </si>
  <si>
    <t>FEMSA con Op Discontinua</t>
  </si>
  <si>
    <r>
      <t>(1)</t>
    </r>
    <r>
      <rPr>
        <sz val="11"/>
        <rFont val="Arial Narrow"/>
        <family val="2"/>
      </rPr>
      <t xml:space="preserve"> Información promedio mensual por tienda, considerando las mismas tiendas con más de 12 meses de operación.</t>
    </r>
  </si>
  <si>
    <t>Otros (gastos) productos</t>
  </si>
  <si>
    <t>2017+</t>
  </si>
  <si>
    <t>Por el Primer trimestre de:</t>
  </si>
  <si>
    <r>
      <t xml:space="preserve">2011 </t>
    </r>
    <r>
      <rPr>
        <b/>
        <vertAlign val="superscript"/>
        <sz val="12"/>
        <color indexed="8"/>
        <rFont val="Arial Narrow"/>
        <family val="2"/>
      </rPr>
      <t>(A)</t>
    </r>
  </si>
  <si>
    <t>Al 31 de Marzo del:</t>
  </si>
  <si>
    <r>
      <t xml:space="preserve">2011 </t>
    </r>
    <r>
      <rPr>
        <vertAlign val="superscript"/>
        <sz val="12"/>
        <color indexed="8"/>
        <rFont val="Arial Narrow"/>
        <family val="2"/>
      </rPr>
      <t>(A)</t>
    </r>
  </si>
  <si>
    <t>Al 31 de Marzo del 2011</t>
  </si>
  <si>
    <t>1Q 2011</t>
  </si>
  <si>
    <t>Marzo 10 -</t>
  </si>
  <si>
    <t>FEMSA 2010 as presented</t>
  </si>
  <si>
    <r>
      <t>Utilidad en Negocio Cerveza</t>
    </r>
    <r>
      <rPr>
        <vertAlign val="superscript"/>
        <sz val="11.4"/>
        <color indexed="8"/>
        <rFont val="Arial Narrow"/>
        <family val="2"/>
      </rPr>
      <t>(3)</t>
    </r>
  </si>
  <si>
    <r>
      <t>Amortización y otros</t>
    </r>
    <r>
      <rPr>
        <vertAlign val="superscript"/>
        <sz val="12"/>
        <color indexed="8"/>
        <rFont val="Arial Narrow"/>
        <family val="2"/>
      </rPr>
      <t>(4)</t>
    </r>
  </si>
  <si>
    <r>
      <t>Liquidez</t>
    </r>
    <r>
      <rPr>
        <vertAlign val="superscript"/>
        <sz val="12"/>
        <color indexed="8"/>
        <rFont val="Arial Narrow"/>
        <family val="2"/>
      </rPr>
      <t>(5)</t>
    </r>
  </si>
  <si>
    <r>
      <t>Cobertura de intereses</t>
    </r>
    <r>
      <rPr>
        <vertAlign val="superscript"/>
        <sz val="12"/>
        <color indexed="8"/>
        <rFont val="Arial Narrow"/>
        <family val="2"/>
      </rPr>
      <t>(6)</t>
    </r>
  </si>
  <si>
    <r>
      <t>Apalancamiento</t>
    </r>
    <r>
      <rPr>
        <vertAlign val="superscript"/>
        <sz val="12"/>
        <color indexed="8"/>
        <rFont val="Arial Narrow"/>
        <family val="2"/>
      </rPr>
      <t>(7)</t>
    </r>
  </si>
  <si>
    <r>
      <t>Capitalización</t>
    </r>
    <r>
      <rPr>
        <vertAlign val="superscript"/>
        <sz val="12"/>
        <color indexed="8"/>
        <rFont val="Arial Narrow"/>
        <family val="2"/>
      </rPr>
      <t>(8)</t>
    </r>
  </si>
  <si>
    <r>
      <t>(4)</t>
    </r>
    <r>
      <rPr>
        <sz val="11"/>
        <rFont val="Arial Narrow"/>
        <family val="2"/>
      </rPr>
      <t xml:space="preserve"> Incluye cargo virtual por rotura de Botella Retornable.</t>
    </r>
  </si>
  <si>
    <r>
      <t>(5)</t>
    </r>
    <r>
      <rPr>
        <sz val="11"/>
        <rFont val="Arial Narrow"/>
        <family val="2"/>
      </rPr>
      <t xml:space="preserve"> Total activo circulante / total pasivo circulante.</t>
    </r>
  </si>
  <si>
    <r>
      <t>(6)</t>
    </r>
    <r>
      <rPr>
        <sz val="11"/>
        <rFont val="Arial Narrow"/>
        <family val="2"/>
      </rPr>
      <t xml:space="preserve"> Ut operación + depreciación + amortización y otros / gastos financieros, neto.</t>
    </r>
  </si>
  <si>
    <r>
      <t>(7)</t>
    </r>
    <r>
      <rPr>
        <sz val="11"/>
        <rFont val="Arial Narrow"/>
        <family val="2"/>
      </rPr>
      <t xml:space="preserve"> Total pasivos / total capital contable.</t>
    </r>
  </si>
  <si>
    <r>
      <t>(8)</t>
    </r>
    <r>
      <rPr>
        <sz val="11"/>
        <rFont val="Arial Narrow"/>
        <family val="2"/>
      </rPr>
      <t xml:space="preserve"> Deuda total / préstamos bancarios L.P. + capital contable.</t>
    </r>
  </si>
  <si>
    <r>
      <t>(3)</t>
    </r>
    <r>
      <rPr>
        <sz val="11"/>
        <rFont val="Arial Narrow"/>
        <family val="2"/>
      </rPr>
      <t xml:space="preserve"> Representa el reconocimiento de la utilidad neta del negocio de Cerveza a Marzo 2010. </t>
    </r>
  </si>
  <si>
    <r>
      <rPr>
        <vertAlign val="superscript"/>
        <sz val="10.45"/>
        <rFont val="Arial Narrow"/>
        <family val="2"/>
      </rPr>
      <t xml:space="preserve">(2) </t>
    </r>
    <r>
      <rPr>
        <sz val="11"/>
        <rFont val="Arial Narrow"/>
        <family val="2"/>
      </rPr>
      <t>Representa el método de participación en los resultados de Heineken.</t>
    </r>
  </si>
  <si>
    <r>
      <t xml:space="preserve">Tasa Promedio </t>
    </r>
    <r>
      <rPr>
        <b/>
        <i/>
        <vertAlign val="superscript"/>
        <sz val="10.45"/>
        <color indexed="8"/>
        <rFont val="Arial Narrow"/>
      </rPr>
      <t>(1)</t>
    </r>
  </si>
</sst>
</file>

<file path=xl/styles.xml><?xml version="1.0" encoding="utf-8"?>
<styleSheet xmlns="http://schemas.openxmlformats.org/spreadsheetml/2006/main">
  <numFmts count="15">
    <numFmt numFmtId="43" formatCode="_-* #,##0.00_-;\-* #,##0.00_-;_-* &quot;-&quot;??_-;_-@_-"/>
    <numFmt numFmtId="164" formatCode="&quot;$&quot;#,##0.00_);[Red]\(&quot;$&quot;#,##0.00\)"/>
    <numFmt numFmtId="165" formatCode="_(* #,##0.00_);_(* \(#,##0.00\);_(* &quot;-&quot;??_);_(@_)"/>
    <numFmt numFmtId="166" formatCode="&quot;N$&quot;#,##0_);[Red]\(&quot;N$&quot;#,##0\)"/>
    <numFmt numFmtId="167" formatCode="_(* #,##0_);_(* \(#,##0\);_(* &quot;-&quot;??_);_(@_)"/>
    <numFmt numFmtId="168" formatCode="_(* #,##0.0_);_(* \(#,##0.0\);_(* &quot;-&quot;??_);_(@_)"/>
    <numFmt numFmtId="169" formatCode="0.0%"/>
    <numFmt numFmtId="170" formatCode="#,##0.0_);[Red]\(#,##0.0\)"/>
    <numFmt numFmtId="171" formatCode="#,##0.0_);\(#,##0.0\)"/>
    <numFmt numFmtId="172" formatCode="_(* #,##0.0000_);_(* \(#,##0.0000\);_(* &quot;-&quot;??_);_(@_)"/>
    <numFmt numFmtId="173" formatCode="0.0"/>
    <numFmt numFmtId="174" formatCode="_-* #,##0.0_-;\-* #,##0.0_-;_-* &quot;-&quot;??_-;_-@_-"/>
    <numFmt numFmtId="175" formatCode="#,##0_);\(#,##0\)"/>
    <numFmt numFmtId="176" formatCode="mmmm\-yy"/>
    <numFmt numFmtId="177" formatCode="_(* ###0_);_(* \(###0\);_(* &quot;-&quot;??_);_(@_)"/>
  </numFmts>
  <fonts count="43">
    <font>
      <sz val="10"/>
      <name val="Arial"/>
    </font>
    <font>
      <sz val="10"/>
      <name val="Arial"/>
      <family val="2"/>
    </font>
    <font>
      <sz val="10"/>
      <name val="MS Sans"/>
    </font>
    <font>
      <sz val="10"/>
      <name val="MS Sans Serif"/>
      <family val="2"/>
    </font>
    <font>
      <sz val="12"/>
      <color indexed="12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2"/>
      <name val="Arial Narrow"/>
      <family val="2"/>
    </font>
    <font>
      <b/>
      <sz val="14"/>
      <name val="Arial Narrow"/>
      <family val="2"/>
    </font>
    <font>
      <b/>
      <i/>
      <u/>
      <sz val="12"/>
      <color indexed="8"/>
      <name val="Arial Narrow"/>
      <family val="2"/>
    </font>
    <font>
      <sz val="12"/>
      <name val="Arial Narrow"/>
      <family val="2"/>
    </font>
    <font>
      <vertAlign val="superscript"/>
      <sz val="12"/>
      <color indexed="8"/>
      <name val="Arial Narrow"/>
      <family val="2"/>
    </font>
    <font>
      <sz val="12"/>
      <color indexed="10"/>
      <name val="Arial Narrow"/>
      <family val="2"/>
    </font>
    <font>
      <vertAlign val="superscript"/>
      <sz val="10"/>
      <color indexed="8"/>
      <name val="Arial Narrow"/>
      <family val="2"/>
    </font>
    <font>
      <vertAlign val="superscript"/>
      <sz val="10"/>
      <name val="Arial Narrow"/>
      <family val="2"/>
    </font>
    <font>
      <b/>
      <sz val="12"/>
      <color indexed="9"/>
      <name val="Arial Narrow"/>
      <family val="2"/>
    </font>
    <font>
      <sz val="12"/>
      <color indexed="9"/>
      <name val="Arial Narrow"/>
      <family val="2"/>
    </font>
    <font>
      <b/>
      <i/>
      <sz val="12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4"/>
      <color indexed="16"/>
      <name val="Arial Narrow"/>
      <family val="2"/>
    </font>
    <font>
      <sz val="14"/>
      <color indexed="16"/>
      <name val="Arial"/>
      <family val="2"/>
    </font>
    <font>
      <b/>
      <i/>
      <sz val="12"/>
      <name val="Arial Narrow"/>
      <family val="2"/>
    </font>
    <font>
      <b/>
      <sz val="12"/>
      <color indexed="10"/>
      <name val="Arial Narrow"/>
      <family val="2"/>
    </font>
    <font>
      <vertAlign val="superscript"/>
      <sz val="10.199999999999999"/>
      <name val="Arial Narrow"/>
      <family val="2"/>
    </font>
    <font>
      <b/>
      <sz val="11"/>
      <color indexed="8"/>
      <name val="Arial Narrow"/>
      <family val="2"/>
    </font>
    <font>
      <vertAlign val="superscript"/>
      <sz val="11"/>
      <color indexed="8"/>
      <name val="Arial Narrow"/>
      <family val="2"/>
    </font>
    <font>
      <sz val="11"/>
      <color indexed="8"/>
      <name val="Arial Narrow"/>
      <family val="2"/>
    </font>
    <font>
      <vertAlign val="superscript"/>
      <sz val="1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vertAlign val="superscript"/>
      <sz val="12"/>
      <color indexed="8"/>
      <name val="Arial Narrow"/>
      <family val="2"/>
    </font>
    <font>
      <vertAlign val="superscript"/>
      <sz val="12"/>
      <name val="Arial Narrow"/>
      <family val="2"/>
    </font>
    <font>
      <b/>
      <sz val="12"/>
      <color indexed="9"/>
      <name val="Arial Narrow"/>
      <family val="2"/>
    </font>
    <font>
      <sz val="12"/>
      <color indexed="9"/>
      <name val="Arial Narrow"/>
      <family val="2"/>
    </font>
    <font>
      <sz val="12"/>
      <color indexed="8"/>
      <name val="Arial Narrow"/>
      <family val="2"/>
    </font>
    <font>
      <vertAlign val="superscript"/>
      <sz val="10.45"/>
      <name val="Arial Narrow"/>
      <family val="2"/>
    </font>
    <font>
      <vertAlign val="superscript"/>
      <sz val="11.4"/>
      <color indexed="8"/>
      <name val="Arial Narrow"/>
      <family val="2"/>
    </font>
    <font>
      <sz val="12"/>
      <name val="Arial Narrow"/>
      <family val="2"/>
    </font>
    <font>
      <sz val="12"/>
      <color indexed="8"/>
      <name val="Arial Narrow"/>
      <family val="2"/>
    </font>
    <font>
      <b/>
      <sz val="12"/>
      <color indexed="10"/>
      <name val="Arial Narrow"/>
      <family val="2"/>
    </font>
    <font>
      <b/>
      <i/>
      <vertAlign val="superscript"/>
      <sz val="10.45"/>
      <color indexed="8"/>
      <name val="Arial Narrow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40" fontId="3" fillId="0" borderId="0" applyFont="0" applyFill="0" applyBorder="0" applyAlignment="0" applyProtection="0"/>
    <xf numFmtId="38" fontId="1" fillId="0" borderId="0" applyFont="0" applyFill="0" applyBorder="0" applyAlignment="0" applyProtection="0"/>
    <xf numFmtId="4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303">
    <xf numFmtId="0" fontId="0" fillId="0" borderId="0" xfId="0"/>
    <xf numFmtId="0" fontId="4" fillId="2" borderId="0" xfId="0" applyFont="1" applyFill="1" applyBorder="1"/>
    <xf numFmtId="0" fontId="5" fillId="2" borderId="1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centerContinuous"/>
    </xf>
    <xf numFmtId="0" fontId="9" fillId="2" borderId="0" xfId="0" applyFont="1" applyFill="1" applyBorder="1"/>
    <xf numFmtId="0" fontId="5" fillId="2" borderId="0" xfId="0" applyFont="1" applyFill="1" applyBorder="1"/>
    <xf numFmtId="0" fontId="10" fillId="2" borderId="0" xfId="0" applyFont="1" applyFill="1"/>
    <xf numFmtId="0" fontId="4" fillId="2" borderId="0" xfId="0" applyFont="1" applyFill="1" applyBorder="1" applyAlignment="1">
      <alignment horizontal="centerContinuous"/>
    </xf>
    <xf numFmtId="0" fontId="7" fillId="2" borderId="0" xfId="0" applyFont="1" applyFill="1"/>
    <xf numFmtId="0" fontId="10" fillId="2" borderId="0" xfId="0" applyFont="1" applyFill="1" applyBorder="1" applyAlignment="1">
      <alignment horizontal="centerContinuous"/>
    </xf>
    <xf numFmtId="0" fontId="5" fillId="2" borderId="0" xfId="0" applyFont="1" applyFill="1" applyBorder="1" applyAlignment="1">
      <alignment horizontal="centerContinuous"/>
    </xf>
    <xf numFmtId="0" fontId="10" fillId="2" borderId="0" xfId="0" applyFont="1" applyFill="1" applyAlignment="1">
      <alignment horizontal="centerContinuous"/>
    </xf>
    <xf numFmtId="0" fontId="7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left"/>
    </xf>
    <xf numFmtId="0" fontId="6" fillId="2" borderId="0" xfId="0" applyFont="1" applyFill="1" applyBorder="1"/>
    <xf numFmtId="0" fontId="4" fillId="2" borderId="1" xfId="0" applyFont="1" applyFill="1" applyBorder="1"/>
    <xf numFmtId="0" fontId="5" fillId="2" borderId="2" xfId="0" applyFont="1" applyFill="1" applyBorder="1" applyAlignment="1">
      <alignment horizontal="right"/>
    </xf>
    <xf numFmtId="0" fontId="10" fillId="2" borderId="0" xfId="0" applyFont="1" applyFill="1" applyBorder="1"/>
    <xf numFmtId="0" fontId="6" fillId="2" borderId="1" xfId="0" applyFont="1" applyFill="1" applyBorder="1"/>
    <xf numFmtId="168" fontId="6" fillId="2" borderId="0" xfId="1" applyNumberFormat="1" applyFont="1" applyFill="1" applyBorder="1"/>
    <xf numFmtId="168" fontId="6" fillId="2" borderId="0" xfId="1" applyNumberFormat="1" applyFont="1" applyFill="1" applyBorder="1" applyAlignment="1">
      <alignment horizontal="right"/>
    </xf>
    <xf numFmtId="168" fontId="6" fillId="2" borderId="1" xfId="1" applyNumberFormat="1" applyFont="1" applyFill="1" applyBorder="1"/>
    <xf numFmtId="168" fontId="6" fillId="2" borderId="1" xfId="1" applyNumberFormat="1" applyFont="1" applyFill="1" applyBorder="1" applyAlignment="1">
      <alignment horizontal="right"/>
    </xf>
    <xf numFmtId="168" fontId="10" fillId="2" borderId="0" xfId="1" applyNumberFormat="1" applyFont="1" applyFill="1" applyBorder="1"/>
    <xf numFmtId="0" fontId="6" fillId="2" borderId="2" xfId="0" applyFont="1" applyFill="1" applyBorder="1"/>
    <xf numFmtId="0" fontId="10" fillId="2" borderId="3" xfId="0" applyFont="1" applyFill="1" applyBorder="1"/>
    <xf numFmtId="0" fontId="10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Continuous" vertical="center"/>
    </xf>
    <xf numFmtId="0" fontId="10" fillId="2" borderId="2" xfId="0" applyFont="1" applyFill="1" applyBorder="1"/>
    <xf numFmtId="0" fontId="10" fillId="2" borderId="4" xfId="0" applyFont="1" applyFill="1" applyBorder="1"/>
    <xf numFmtId="0" fontId="6" fillId="2" borderId="4" xfId="0" applyFont="1" applyFill="1" applyBorder="1"/>
    <xf numFmtId="167" fontId="10" fillId="2" borderId="0" xfId="1" applyNumberFormat="1" applyFont="1" applyFill="1" applyBorder="1"/>
    <xf numFmtId="0" fontId="6" fillId="2" borderId="0" xfId="0" quotePrefix="1" applyFont="1" applyFill="1" applyBorder="1" applyAlignment="1">
      <alignment horizontal="left"/>
    </xf>
    <xf numFmtId="0" fontId="6" fillId="2" borderId="0" xfId="0" applyFont="1" applyFill="1" applyBorder="1" applyAlignment="1">
      <alignment horizontal="left" indent="1"/>
    </xf>
    <xf numFmtId="168" fontId="6" fillId="2" borderId="0" xfId="1" applyNumberFormat="1" applyFont="1" applyFill="1"/>
    <xf numFmtId="0" fontId="7" fillId="2" borderId="1" xfId="0" applyFont="1" applyFill="1" applyBorder="1" applyAlignment="1">
      <alignment horizontal="center"/>
    </xf>
    <xf numFmtId="169" fontId="10" fillId="2" borderId="0" xfId="8" applyNumberFormat="1" applyFont="1" applyFill="1" applyBorder="1"/>
    <xf numFmtId="0" fontId="10" fillId="2" borderId="1" xfId="0" applyFont="1" applyFill="1" applyBorder="1"/>
    <xf numFmtId="168" fontId="10" fillId="2" borderId="2" xfId="1" applyNumberFormat="1" applyFont="1" applyFill="1" applyBorder="1"/>
    <xf numFmtId="168" fontId="10" fillId="2" borderId="1" xfId="1" applyNumberFormat="1" applyFont="1" applyFill="1" applyBorder="1"/>
    <xf numFmtId="168" fontId="10" fillId="2" borderId="4" xfId="1" applyNumberFormat="1" applyFont="1" applyFill="1" applyBorder="1"/>
    <xf numFmtId="0" fontId="7" fillId="2" borderId="0" xfId="0" applyFont="1" applyFill="1" applyAlignment="1">
      <alignment horizontal="centerContinuous" vertical="center"/>
    </xf>
    <xf numFmtId="0" fontId="5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10" fillId="2" borderId="0" xfId="7" applyFont="1" applyFill="1" applyBorder="1" applyAlignment="1">
      <alignment horizontal="centerContinuous"/>
    </xf>
    <xf numFmtId="0" fontId="7" fillId="2" borderId="0" xfId="0" applyFont="1" applyFill="1" applyBorder="1" applyAlignment="1">
      <alignment horizontal="centerContinuous" vertical="center"/>
    </xf>
    <xf numFmtId="167" fontId="5" fillId="2" borderId="0" xfId="0" applyNumberFormat="1" applyFont="1" applyFill="1" applyBorder="1" applyAlignment="1">
      <alignment horizontal="centerContinuous" vertical="center"/>
    </xf>
    <xf numFmtId="168" fontId="5" fillId="2" borderId="0" xfId="1" applyNumberFormat="1" applyFont="1" applyFill="1" applyAlignment="1">
      <alignment horizontal="centerContinuous" vertical="center"/>
    </xf>
    <xf numFmtId="0" fontId="7" fillId="2" borderId="0" xfId="0" applyFont="1" applyFill="1" applyBorder="1" applyAlignment="1">
      <alignment horizontal="center"/>
    </xf>
    <xf numFmtId="167" fontId="10" fillId="2" borderId="0" xfId="0" applyNumberFormat="1" applyFont="1" applyFill="1"/>
    <xf numFmtId="167" fontId="6" fillId="2" borderId="0" xfId="1" applyNumberFormat="1" applyFont="1" applyFill="1" applyBorder="1"/>
    <xf numFmtId="0" fontId="6" fillId="2" borderId="0" xfId="0" applyFont="1" applyFill="1"/>
    <xf numFmtId="0" fontId="6" fillId="2" borderId="1" xfId="0" quotePrefix="1" applyFont="1" applyFill="1" applyBorder="1" applyAlignment="1">
      <alignment horizontal="left"/>
    </xf>
    <xf numFmtId="167" fontId="6" fillId="2" borderId="1" xfId="1" applyNumberFormat="1" applyFont="1" applyFill="1" applyBorder="1"/>
    <xf numFmtId="167" fontId="6" fillId="2" borderId="2" xfId="1" applyNumberFormat="1" applyFont="1" applyFill="1" applyBorder="1"/>
    <xf numFmtId="0" fontId="6" fillId="2" borderId="1" xfId="0" applyFont="1" applyFill="1" applyBorder="1" applyAlignment="1">
      <alignment horizontal="left"/>
    </xf>
    <xf numFmtId="168" fontId="6" fillId="2" borderId="2" xfId="1" applyNumberFormat="1" applyFont="1" applyFill="1" applyBorder="1"/>
    <xf numFmtId="0" fontId="6" fillId="2" borderId="2" xfId="0" applyFont="1" applyFill="1" applyBorder="1" applyAlignment="1">
      <alignment horizontal="left"/>
    </xf>
    <xf numFmtId="167" fontId="5" fillId="2" borderId="1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169" fontId="6" fillId="2" borderId="0" xfId="8" applyNumberFormat="1" applyFont="1" applyFill="1" applyBorder="1"/>
    <xf numFmtId="171" fontId="10" fillId="2" borderId="4" xfId="2" applyNumberFormat="1" applyFont="1" applyFill="1" applyBorder="1"/>
    <xf numFmtId="171" fontId="10" fillId="2" borderId="0" xfId="2" applyNumberFormat="1" applyFont="1" applyFill="1" applyBorder="1"/>
    <xf numFmtId="0" fontId="12" fillId="2" borderId="0" xfId="0" applyFont="1" applyFill="1"/>
    <xf numFmtId="0" fontId="12" fillId="2" borderId="0" xfId="0" applyFont="1" applyFill="1" applyBorder="1"/>
    <xf numFmtId="0" fontId="7" fillId="2" borderId="0" xfId="7" applyFont="1" applyFill="1" applyBorder="1" applyAlignment="1">
      <alignment horizontal="centerContinuous"/>
    </xf>
    <xf numFmtId="0" fontId="7" fillId="2" borderId="0" xfId="7" applyFont="1" applyFill="1" applyBorder="1" applyAlignment="1">
      <alignment horizontal="center"/>
    </xf>
    <xf numFmtId="0" fontId="10" fillId="2" borderId="0" xfId="7" applyFont="1" applyFill="1" applyBorder="1"/>
    <xf numFmtId="0" fontId="10" fillId="2" borderId="0" xfId="7" applyFont="1" applyFill="1" applyBorder="1" applyAlignment="1">
      <alignment horizontal="left"/>
    </xf>
    <xf numFmtId="0" fontId="7" fillId="2" borderId="0" xfId="7" quotePrefix="1" applyFont="1" applyFill="1" applyBorder="1" applyAlignment="1">
      <alignment horizontal="left"/>
    </xf>
    <xf numFmtId="0" fontId="7" fillId="2" borderId="0" xfId="7" applyFont="1" applyFill="1" applyBorder="1" applyAlignment="1">
      <alignment horizontal="left"/>
    </xf>
    <xf numFmtId="0" fontId="10" fillId="2" borderId="0" xfId="7" applyFont="1" applyFill="1" applyBorder="1" applyAlignment="1">
      <alignment horizontal="center"/>
    </xf>
    <xf numFmtId="171" fontId="10" fillId="2" borderId="0" xfId="7" applyNumberFormat="1" applyFont="1" applyFill="1" applyBorder="1"/>
    <xf numFmtId="0" fontId="10" fillId="2" borderId="4" xfId="7" applyFont="1" applyFill="1" applyBorder="1"/>
    <xf numFmtId="170" fontId="10" fillId="2" borderId="0" xfId="2" applyNumberFormat="1" applyFont="1" applyFill="1" applyBorder="1"/>
    <xf numFmtId="0" fontId="10" fillId="2" borderId="1" xfId="7" applyFont="1" applyFill="1" applyBorder="1"/>
    <xf numFmtId="171" fontId="10" fillId="2" borderId="1" xfId="2" applyNumberFormat="1" applyFont="1" applyFill="1" applyBorder="1"/>
    <xf numFmtId="0" fontId="10" fillId="2" borderId="1" xfId="7" quotePrefix="1" applyFont="1" applyFill="1" applyBorder="1" applyAlignment="1">
      <alignment horizontal="left"/>
    </xf>
    <xf numFmtId="0" fontId="10" fillId="2" borderId="0" xfId="7" quotePrefix="1" applyFont="1" applyFill="1" applyBorder="1" applyAlignment="1">
      <alignment horizontal="left"/>
    </xf>
    <xf numFmtId="0" fontId="10" fillId="2" borderId="4" xfId="7" applyFont="1" applyFill="1" applyBorder="1" applyAlignment="1">
      <alignment horizontal="left"/>
    </xf>
    <xf numFmtId="171" fontId="10" fillId="2" borderId="2" xfId="2" applyNumberFormat="1" applyFont="1" applyFill="1" applyBorder="1"/>
    <xf numFmtId="0" fontId="10" fillId="2" borderId="4" xfId="7" quotePrefix="1" applyFont="1" applyFill="1" applyBorder="1" applyAlignment="1">
      <alignment horizontal="left"/>
    </xf>
    <xf numFmtId="171" fontId="10" fillId="2" borderId="1" xfId="2" applyNumberFormat="1" applyFont="1" applyFill="1" applyBorder="1" applyAlignment="1">
      <alignment horizontal="right"/>
    </xf>
    <xf numFmtId="0" fontId="10" fillId="2" borderId="0" xfId="7" applyFont="1" applyFill="1"/>
    <xf numFmtId="0" fontId="7" fillId="2" borderId="1" xfId="7" applyFont="1" applyFill="1" applyBorder="1" applyAlignment="1">
      <alignment horizontal="left"/>
    </xf>
    <xf numFmtId="0" fontId="8" fillId="2" borderId="0" xfId="7" applyFont="1" applyFill="1" applyBorder="1" applyAlignment="1">
      <alignment horizontal="centerContinuous"/>
    </xf>
    <xf numFmtId="0" fontId="7" fillId="2" borderId="1" xfId="0" applyFont="1" applyFill="1" applyBorder="1" applyAlignment="1">
      <alignment horizontal="centerContinuous"/>
    </xf>
    <xf numFmtId="168" fontId="10" fillId="2" borderId="0" xfId="1" applyNumberFormat="1" applyFont="1" applyFill="1" applyBorder="1" applyAlignment="1">
      <alignment horizontal="right"/>
    </xf>
    <xf numFmtId="168" fontId="7" fillId="2" borderId="0" xfId="1" applyNumberFormat="1" applyFont="1" applyFill="1" applyBorder="1"/>
    <xf numFmtId="0" fontId="5" fillId="2" borderId="0" xfId="0" applyFont="1" applyFill="1" applyBorder="1" applyAlignment="1">
      <alignment horizontal="right"/>
    </xf>
    <xf numFmtId="0" fontId="10" fillId="2" borderId="2" xfId="7" quotePrefix="1" applyFont="1" applyFill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left"/>
    </xf>
    <xf numFmtId="0" fontId="17" fillId="2" borderId="1" xfId="0" applyFont="1" applyFill="1" applyBorder="1"/>
    <xf numFmtId="0" fontId="17" fillId="2" borderId="0" xfId="0" applyFont="1" applyFill="1" applyBorder="1"/>
    <xf numFmtId="167" fontId="6" fillId="2" borderId="0" xfId="1" applyNumberFormat="1" applyFont="1" applyFill="1" applyBorder="1" applyAlignment="1">
      <alignment horizontal="right"/>
    </xf>
    <xf numFmtId="167" fontId="5" fillId="2" borderId="0" xfId="0" applyNumberFormat="1" applyFont="1" applyFill="1" applyBorder="1" applyAlignment="1">
      <alignment horizontal="center"/>
    </xf>
    <xf numFmtId="0" fontId="13" fillId="2" borderId="0" xfId="0" applyFont="1" applyFill="1" applyBorder="1"/>
    <xf numFmtId="167" fontId="5" fillId="2" borderId="0" xfId="1" applyNumberFormat="1" applyFont="1" applyFill="1" applyBorder="1"/>
    <xf numFmtId="167" fontId="5" fillId="2" borderId="2" xfId="1" applyNumberFormat="1" applyFont="1" applyFill="1" applyBorder="1"/>
    <xf numFmtId="167" fontId="5" fillId="2" borderId="1" xfId="1" applyNumberFormat="1" applyFont="1" applyFill="1" applyBorder="1"/>
    <xf numFmtId="167" fontId="7" fillId="2" borderId="0" xfId="1" applyNumberFormat="1" applyFont="1" applyFill="1" applyBorder="1"/>
    <xf numFmtId="168" fontId="5" fillId="2" borderId="0" xfId="1" applyNumberFormat="1" applyFont="1" applyFill="1" applyBorder="1"/>
    <xf numFmtId="167" fontId="5" fillId="2" borderId="0" xfId="1" applyNumberFormat="1" applyFont="1" applyFill="1"/>
    <xf numFmtId="167" fontId="7" fillId="2" borderId="0" xfId="1" applyNumberFormat="1" applyFont="1" applyFill="1"/>
    <xf numFmtId="167" fontId="7" fillId="2" borderId="0" xfId="0" applyNumberFormat="1" applyFont="1" applyFill="1"/>
    <xf numFmtId="168" fontId="7" fillId="2" borderId="0" xfId="1" applyNumberFormat="1" applyFont="1" applyFill="1" applyBorder="1" applyAlignment="1">
      <alignment horizontal="right"/>
    </xf>
    <xf numFmtId="0" fontId="7" fillId="2" borderId="1" xfId="7" applyFont="1" applyFill="1" applyBorder="1" applyAlignment="1"/>
    <xf numFmtId="0" fontId="5" fillId="2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right"/>
    </xf>
    <xf numFmtId="165" fontId="5" fillId="2" borderId="0" xfId="1" applyNumberFormat="1" applyFont="1" applyFill="1" applyBorder="1" applyAlignment="1">
      <alignment horizontal="center"/>
    </xf>
    <xf numFmtId="169" fontId="5" fillId="2" borderId="0" xfId="8" applyNumberFormat="1" applyFont="1" applyFill="1" applyBorder="1"/>
    <xf numFmtId="173" fontId="10" fillId="2" borderId="4" xfId="0" applyNumberFormat="1" applyFont="1" applyFill="1" applyBorder="1"/>
    <xf numFmtId="0" fontId="7" fillId="2" borderId="0" xfId="0" applyFont="1" applyFill="1" applyBorder="1" applyAlignment="1">
      <alignment horizontal="center" vertical="center"/>
    </xf>
    <xf numFmtId="167" fontId="10" fillId="2" borderId="0" xfId="1" applyNumberFormat="1" applyFont="1" applyFill="1"/>
    <xf numFmtId="0" fontId="16" fillId="2" borderId="0" xfId="0" applyFont="1" applyFill="1"/>
    <xf numFmtId="43" fontId="10" fillId="2" borderId="0" xfId="0" applyNumberFormat="1" applyFont="1" applyFill="1"/>
    <xf numFmtId="168" fontId="16" fillId="2" borderId="0" xfId="1" applyNumberFormat="1" applyFont="1" applyFill="1" applyBorder="1"/>
    <xf numFmtId="168" fontId="6" fillId="2" borderId="4" xfId="1" applyNumberFormat="1" applyFont="1" applyFill="1" applyBorder="1" applyAlignment="1">
      <alignment horizontal="right"/>
    </xf>
    <xf numFmtId="0" fontId="23" fillId="2" borderId="0" xfId="0" applyFont="1" applyFill="1"/>
    <xf numFmtId="167" fontId="10" fillId="2" borderId="0" xfId="0" applyNumberFormat="1" applyFont="1" applyFill="1" applyBorder="1" applyAlignment="1">
      <alignment horizontal="center"/>
    </xf>
    <xf numFmtId="175" fontId="7" fillId="2" borderId="0" xfId="2" applyNumberFormat="1" applyFont="1" applyFill="1" applyBorder="1"/>
    <xf numFmtId="175" fontId="10" fillId="2" borderId="0" xfId="7" applyNumberFormat="1" applyFont="1" applyFill="1" applyBorder="1"/>
    <xf numFmtId="168" fontId="10" fillId="2" borderId="0" xfId="2" applyNumberFormat="1" applyFont="1" applyFill="1" applyBorder="1"/>
    <xf numFmtId="168" fontId="10" fillId="2" borderId="1" xfId="2" applyNumberFormat="1" applyFont="1" applyFill="1" applyBorder="1"/>
    <xf numFmtId="167" fontId="7" fillId="2" borderId="0" xfId="2" applyNumberFormat="1" applyFont="1" applyFill="1" applyBorder="1"/>
    <xf numFmtId="173" fontId="10" fillId="2" borderId="0" xfId="0" applyNumberFormat="1" applyFont="1" applyFill="1"/>
    <xf numFmtId="0" fontId="25" fillId="2" borderId="2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0" fontId="26" fillId="2" borderId="0" xfId="0" applyFont="1" applyFill="1"/>
    <xf numFmtId="167" fontId="7" fillId="2" borderId="1" xfId="1" applyNumberFormat="1" applyFont="1" applyFill="1" applyBorder="1"/>
    <xf numFmtId="0" fontId="28" fillId="2" borderId="0" xfId="0" applyFont="1" applyFill="1"/>
    <xf numFmtId="0" fontId="25" fillId="2" borderId="2" xfId="0" applyFont="1" applyFill="1" applyBorder="1" applyAlignment="1">
      <alignment horizontal="center"/>
    </xf>
    <xf numFmtId="0" fontId="30" fillId="2" borderId="2" xfId="7" applyFont="1" applyFill="1" applyBorder="1" applyAlignment="1">
      <alignment horizontal="center"/>
    </xf>
    <xf numFmtId="168" fontId="10" fillId="2" borderId="4" xfId="2" applyNumberFormat="1" applyFont="1" applyFill="1" applyBorder="1"/>
    <xf numFmtId="168" fontId="10" fillId="2" borderId="2" xfId="2" applyNumberFormat="1" applyFont="1" applyFill="1" applyBorder="1"/>
    <xf numFmtId="167" fontId="7" fillId="2" borderId="4" xfId="1" applyNumberFormat="1" applyFont="1" applyFill="1" applyBorder="1"/>
    <xf numFmtId="176" fontId="7" fillId="2" borderId="1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Continuous"/>
    </xf>
    <xf numFmtId="0" fontId="7" fillId="2" borderId="6" xfId="0" applyFont="1" applyFill="1" applyBorder="1" applyAlignment="1">
      <alignment horizontal="center"/>
    </xf>
    <xf numFmtId="169" fontId="7" fillId="2" borderId="0" xfId="8" applyNumberFormat="1" applyFont="1" applyFill="1"/>
    <xf numFmtId="0" fontId="29" fillId="2" borderId="0" xfId="0" applyFont="1" applyFill="1"/>
    <xf numFmtId="0" fontId="13" fillId="2" borderId="0" xfId="0" applyFont="1" applyFill="1"/>
    <xf numFmtId="167" fontId="7" fillId="2" borderId="2" xfId="1" applyNumberFormat="1" applyFont="1" applyFill="1" applyBorder="1"/>
    <xf numFmtId="168" fontId="6" fillId="2" borderId="0" xfId="1" quotePrefix="1" applyNumberFormat="1" applyFont="1" applyFill="1" applyBorder="1"/>
    <xf numFmtId="167" fontId="15" fillId="2" borderId="0" xfId="1" applyNumberFormat="1" applyFont="1" applyFill="1" applyBorder="1"/>
    <xf numFmtId="168" fontId="10" fillId="2" borderId="3" xfId="1" applyNumberFormat="1" applyFont="1" applyFill="1" applyBorder="1"/>
    <xf numFmtId="167" fontId="7" fillId="2" borderId="4" xfId="1" applyNumberFormat="1" applyFont="1" applyFill="1" applyBorder="1" applyAlignment="1">
      <alignment horizontal="right"/>
    </xf>
    <xf numFmtId="165" fontId="5" fillId="2" borderId="0" xfId="1" applyFont="1" applyFill="1" applyAlignment="1">
      <alignment horizontal="center"/>
    </xf>
    <xf numFmtId="165" fontId="6" fillId="2" borderId="0" xfId="1" applyNumberFormat="1" applyFont="1" applyFill="1" applyAlignment="1">
      <alignment horizontal="center"/>
    </xf>
    <xf numFmtId="165" fontId="5" fillId="2" borderId="0" xfId="1" applyNumberFormat="1" applyFont="1" applyFill="1" applyAlignment="1">
      <alignment horizontal="center"/>
    </xf>
    <xf numFmtId="165" fontId="5" fillId="2" borderId="0" xfId="1" applyFont="1" applyFill="1" applyAlignment="1">
      <alignment horizontal="right"/>
    </xf>
    <xf numFmtId="10" fontId="5" fillId="2" borderId="1" xfId="8" applyNumberFormat="1" applyFont="1" applyFill="1" applyBorder="1" applyAlignment="1">
      <alignment horizontal="right"/>
    </xf>
    <xf numFmtId="165" fontId="6" fillId="2" borderId="1" xfId="1" applyNumberFormat="1" applyFont="1" applyFill="1" applyBorder="1" applyAlignment="1">
      <alignment horizontal="center"/>
    </xf>
    <xf numFmtId="0" fontId="5" fillId="2" borderId="0" xfId="0" applyFont="1" applyFill="1" applyBorder="1" applyAlignment="1"/>
    <xf numFmtId="10" fontId="10" fillId="2" borderId="0" xfId="8" applyNumberFormat="1" applyFont="1" applyFill="1" applyBorder="1" applyAlignment="1">
      <alignment horizontal="center"/>
    </xf>
    <xf numFmtId="172" fontId="10" fillId="2" borderId="0" xfId="1" applyNumberFormat="1" applyFont="1" applyFill="1" applyBorder="1" applyAlignment="1">
      <alignment horizontal="center"/>
    </xf>
    <xf numFmtId="168" fontId="6" fillId="2" borderId="2" xfId="1" applyNumberFormat="1" applyFont="1" applyFill="1" applyBorder="1" applyAlignment="1">
      <alignment horizontal="right"/>
    </xf>
    <xf numFmtId="0" fontId="6" fillId="2" borderId="4" xfId="0" applyFont="1" applyFill="1" applyBorder="1" applyAlignment="1">
      <alignment horizontal="left"/>
    </xf>
    <xf numFmtId="168" fontId="6" fillId="2" borderId="0" xfId="1" applyNumberFormat="1" applyFont="1" applyFill="1" applyAlignment="1">
      <alignment horizontal="right"/>
    </xf>
    <xf numFmtId="17" fontId="7" fillId="2" borderId="0" xfId="0" quotePrefix="1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Continuous"/>
    </xf>
    <xf numFmtId="0" fontId="7" fillId="2" borderId="0" xfId="0" quotePrefix="1" applyNumberFormat="1" applyFont="1" applyFill="1" applyBorder="1" applyAlignment="1">
      <alignment horizontal="centerContinuous"/>
    </xf>
    <xf numFmtId="0" fontId="0" fillId="2" borderId="0" xfId="0" applyFill="1" applyBorder="1" applyAlignment="1">
      <alignment horizontal="centerContinuous"/>
    </xf>
    <xf numFmtId="0" fontId="18" fillId="2" borderId="0" xfId="0" applyFont="1" applyFill="1" applyBorder="1" applyAlignment="1">
      <alignment horizontal="center"/>
    </xf>
    <xf numFmtId="169" fontId="10" fillId="2" borderId="0" xfId="0" applyNumberFormat="1" applyFont="1" applyFill="1" applyBorder="1"/>
    <xf numFmtId="0" fontId="22" fillId="2" borderId="0" xfId="0" applyFont="1" applyFill="1"/>
    <xf numFmtId="0" fontId="7" fillId="2" borderId="0" xfId="1" applyNumberFormat="1" applyFont="1" applyFill="1" applyAlignment="1">
      <alignment horizontal="right"/>
    </xf>
    <xf numFmtId="0" fontId="22" fillId="2" borderId="2" xfId="0" applyFont="1" applyFill="1" applyBorder="1"/>
    <xf numFmtId="0" fontId="18" fillId="2" borderId="1" xfId="0" applyFont="1" applyFill="1" applyBorder="1" applyAlignment="1">
      <alignment horizontal="center"/>
    </xf>
    <xf numFmtId="167" fontId="10" fillId="2" borderId="4" xfId="1" applyNumberFormat="1" applyFont="1" applyFill="1" applyBorder="1"/>
    <xf numFmtId="173" fontId="10" fillId="2" borderId="4" xfId="8" applyNumberFormat="1" applyFont="1" applyFill="1" applyBorder="1"/>
    <xf numFmtId="169" fontId="10" fillId="2" borderId="4" xfId="8" applyNumberFormat="1" applyFont="1" applyFill="1" applyBorder="1"/>
    <xf numFmtId="167" fontId="16" fillId="2" borderId="4" xfId="0" applyNumberFormat="1" applyFont="1" applyFill="1" applyBorder="1"/>
    <xf numFmtId="0" fontId="16" fillId="2" borderId="1" xfId="0" applyFont="1" applyFill="1" applyBorder="1"/>
    <xf numFmtId="177" fontId="5" fillId="2" borderId="2" xfId="0" applyNumberFormat="1" applyFont="1" applyFill="1" applyBorder="1" applyAlignment="1">
      <alignment horizontal="right"/>
    </xf>
    <xf numFmtId="17" fontId="7" fillId="2" borderId="1" xfId="0" applyNumberFormat="1" applyFont="1" applyFill="1" applyBorder="1" applyAlignment="1">
      <alignment horizontal="centerContinuous"/>
    </xf>
    <xf numFmtId="0" fontId="4" fillId="2" borderId="4" xfId="0" applyFont="1" applyFill="1" applyBorder="1"/>
    <xf numFmtId="168" fontId="7" fillId="0" borderId="0" xfId="0" applyNumberFormat="1" applyFont="1" applyFill="1"/>
    <xf numFmtId="174" fontId="7" fillId="0" borderId="0" xfId="7" applyNumberFormat="1" applyFont="1" applyFill="1" applyBorder="1"/>
    <xf numFmtId="168" fontId="7" fillId="0" borderId="3" xfId="1" applyNumberFormat="1" applyFont="1" applyFill="1" applyBorder="1"/>
    <xf numFmtId="168" fontId="7" fillId="0" borderId="0" xfId="7" applyNumberFormat="1" applyFont="1" applyFill="1" applyBorder="1"/>
    <xf numFmtId="0" fontId="7" fillId="0" borderId="1" xfId="0" applyFont="1" applyFill="1" applyBorder="1" applyAlignment="1">
      <alignment horizontal="right"/>
    </xf>
    <xf numFmtId="168" fontId="7" fillId="0" borderId="0" xfId="1" applyNumberFormat="1" applyFont="1" applyFill="1" applyBorder="1"/>
    <xf numFmtId="168" fontId="10" fillId="0" borderId="0" xfId="1" applyNumberFormat="1" applyFont="1" applyFill="1"/>
    <xf numFmtId="168" fontId="10" fillId="0" borderId="0" xfId="1" applyNumberFormat="1" applyFont="1" applyFill="1" applyBorder="1"/>
    <xf numFmtId="173" fontId="10" fillId="0" borderId="0" xfId="7" applyNumberFormat="1" applyFont="1" applyFill="1"/>
    <xf numFmtId="168" fontId="10" fillId="0" borderId="1" xfId="1" applyNumberFormat="1" applyFont="1" applyFill="1" applyBorder="1"/>
    <xf numFmtId="0" fontId="10" fillId="0" borderId="4" xfId="7" applyFont="1" applyFill="1" applyBorder="1"/>
    <xf numFmtId="175" fontId="7" fillId="2" borderId="1" xfId="2" applyNumberFormat="1" applyFont="1" applyFill="1" applyBorder="1"/>
    <xf numFmtId="167" fontId="7" fillId="2" borderId="2" xfId="2" applyNumberFormat="1" applyFont="1" applyFill="1" applyBorder="1"/>
    <xf numFmtId="167" fontId="7" fillId="2" borderId="1" xfId="2" applyNumberFormat="1" applyFont="1" applyFill="1" applyBorder="1"/>
    <xf numFmtId="168" fontId="10" fillId="2" borderId="1" xfId="2" applyNumberFormat="1" applyFont="1" applyFill="1" applyBorder="1" applyAlignment="1">
      <alignment horizontal="right"/>
    </xf>
    <xf numFmtId="167" fontId="7" fillId="0" borderId="0" xfId="1" applyNumberFormat="1" applyFont="1" applyFill="1" applyBorder="1"/>
    <xf numFmtId="165" fontId="10" fillId="2" borderId="7" xfId="1" applyNumberFormat="1" applyFont="1" applyFill="1" applyBorder="1" applyAlignment="1">
      <alignment horizontal="center"/>
    </xf>
    <xf numFmtId="172" fontId="10" fillId="0" borderId="0" xfId="1" applyNumberFormat="1" applyFont="1" applyFill="1" applyBorder="1" applyAlignment="1">
      <alignment horizontal="center"/>
    </xf>
    <xf numFmtId="17" fontId="4" fillId="2" borderId="0" xfId="0" applyNumberFormat="1" applyFont="1" applyFill="1" applyBorder="1"/>
    <xf numFmtId="168" fontId="10" fillId="2" borderId="2" xfId="1" applyNumberFormat="1" applyFont="1" applyFill="1" applyBorder="1" applyAlignment="1">
      <alignment horizontal="right"/>
    </xf>
    <xf numFmtId="167" fontId="7" fillId="2" borderId="1" xfId="1" quotePrefix="1" applyNumberFormat="1" applyFont="1" applyFill="1" applyBorder="1" applyAlignment="1">
      <alignment horizontal="left"/>
    </xf>
    <xf numFmtId="167" fontId="7" fillId="2" borderId="0" xfId="1" quotePrefix="1" applyNumberFormat="1" applyFont="1" applyFill="1" applyBorder="1" applyAlignment="1">
      <alignment horizontal="left"/>
    </xf>
    <xf numFmtId="167" fontId="10" fillId="2" borderId="2" xfId="1" applyNumberFormat="1" applyFont="1" applyFill="1" applyBorder="1"/>
    <xf numFmtId="167" fontId="10" fillId="2" borderId="1" xfId="1" applyNumberFormat="1" applyFont="1" applyFill="1" applyBorder="1"/>
    <xf numFmtId="171" fontId="10" fillId="0" borderId="1" xfId="2" applyNumberFormat="1" applyFont="1" applyFill="1" applyBorder="1"/>
    <xf numFmtId="171" fontId="10" fillId="0" borderId="0" xfId="2" applyNumberFormat="1" applyFont="1" applyFill="1" applyBorder="1"/>
    <xf numFmtId="173" fontId="10" fillId="0" borderId="3" xfId="7" applyNumberFormat="1" applyFont="1" applyFill="1" applyBorder="1"/>
    <xf numFmtId="168" fontId="10" fillId="0" borderId="1" xfId="2" applyNumberFormat="1" applyFont="1" applyFill="1" applyBorder="1"/>
    <xf numFmtId="168" fontId="7" fillId="0" borderId="0" xfId="1" applyNumberFormat="1" applyFont="1" applyFill="1" applyBorder="1" applyAlignment="1">
      <alignment horizontal="right"/>
    </xf>
    <xf numFmtId="167" fontId="10" fillId="0" borderId="1" xfId="1" quotePrefix="1" applyNumberFormat="1" applyFont="1" applyFill="1" applyBorder="1" applyAlignment="1">
      <alignment horizontal="left"/>
    </xf>
    <xf numFmtId="167" fontId="6" fillId="0" borderId="1" xfId="1" quotePrefix="1" applyNumberFormat="1" applyFont="1" applyFill="1" applyBorder="1" applyAlignment="1">
      <alignment horizontal="left"/>
    </xf>
    <xf numFmtId="168" fontId="6" fillId="0" borderId="1" xfId="1" applyNumberFormat="1" applyFont="1" applyFill="1" applyBorder="1"/>
    <xf numFmtId="168" fontId="10" fillId="0" borderId="0" xfId="1" quotePrefix="1" applyNumberFormat="1" applyFont="1" applyFill="1" applyBorder="1" applyAlignment="1">
      <alignment horizontal="left"/>
    </xf>
    <xf numFmtId="167" fontId="6" fillId="0" borderId="0" xfId="1" quotePrefix="1" applyNumberFormat="1" applyFont="1" applyFill="1" applyBorder="1" applyAlignment="1">
      <alignment horizontal="left"/>
    </xf>
    <xf numFmtId="168" fontId="6" fillId="0" borderId="0" xfId="1" applyNumberFormat="1" applyFont="1" applyFill="1" applyBorder="1" applyAlignment="1">
      <alignment horizontal="right"/>
    </xf>
    <xf numFmtId="167" fontId="10" fillId="0" borderId="0" xfId="1" applyNumberFormat="1" applyFont="1" applyFill="1" applyBorder="1"/>
    <xf numFmtId="167" fontId="6" fillId="0" borderId="0" xfId="1" applyNumberFormat="1" applyFont="1" applyFill="1" applyBorder="1"/>
    <xf numFmtId="167" fontId="10" fillId="0" borderId="0" xfId="1" quotePrefix="1" applyNumberFormat="1" applyFont="1" applyFill="1" applyBorder="1" applyAlignment="1">
      <alignment horizontal="left"/>
    </xf>
    <xf numFmtId="168" fontId="6" fillId="0" borderId="1" xfId="1" applyNumberFormat="1" applyFont="1" applyFill="1" applyBorder="1" applyAlignment="1">
      <alignment horizontal="right"/>
    </xf>
    <xf numFmtId="167" fontId="7" fillId="0" borderId="2" xfId="1" applyNumberFormat="1" applyFont="1" applyFill="1" applyBorder="1"/>
    <xf numFmtId="167" fontId="10" fillId="0" borderId="2" xfId="1" applyNumberFormat="1" applyFont="1" applyFill="1" applyBorder="1"/>
    <xf numFmtId="167" fontId="6" fillId="0" borderId="2" xfId="1" applyNumberFormat="1" applyFont="1" applyFill="1" applyBorder="1"/>
    <xf numFmtId="168" fontId="6" fillId="0" borderId="2" xfId="1" applyNumberFormat="1" applyFont="1" applyFill="1" applyBorder="1" applyAlignment="1">
      <alignment horizontal="right"/>
    </xf>
    <xf numFmtId="168" fontId="6" fillId="0" borderId="0" xfId="1" applyNumberFormat="1" applyFont="1" applyFill="1" applyBorder="1"/>
    <xf numFmtId="0" fontId="10" fillId="0" borderId="1" xfId="0" applyFont="1" applyFill="1" applyBorder="1"/>
    <xf numFmtId="168" fontId="5" fillId="0" borderId="0" xfId="1" applyNumberFormat="1" applyFont="1" applyFill="1" applyBorder="1" applyAlignment="1">
      <alignment horizontal="right"/>
    </xf>
    <xf numFmtId="167" fontId="7" fillId="0" borderId="1" xfId="1" applyNumberFormat="1" applyFont="1" applyFill="1" applyBorder="1"/>
    <xf numFmtId="175" fontId="7" fillId="0" borderId="1" xfId="2" applyNumberFormat="1" applyFont="1" applyFill="1" applyBorder="1"/>
    <xf numFmtId="167" fontId="5" fillId="0" borderId="0" xfId="1" applyNumberFormat="1" applyFont="1" applyFill="1"/>
    <xf numFmtId="167" fontId="5" fillId="0" borderId="1" xfId="1" applyNumberFormat="1" applyFont="1" applyFill="1" applyBorder="1"/>
    <xf numFmtId="167" fontId="7" fillId="0" borderId="0" xfId="1" applyNumberFormat="1" applyFont="1" applyFill="1"/>
    <xf numFmtId="167" fontId="7" fillId="0" borderId="0" xfId="0" applyNumberFormat="1" applyFont="1" applyFill="1"/>
    <xf numFmtId="167" fontId="5" fillId="0" borderId="1" xfId="0" applyNumberFormat="1" applyFont="1" applyFill="1" applyBorder="1" applyAlignment="1">
      <alignment horizontal="center"/>
    </xf>
    <xf numFmtId="167" fontId="5" fillId="0" borderId="0" xfId="1" applyNumberFormat="1" applyFont="1" applyFill="1" applyBorder="1"/>
    <xf numFmtId="167" fontId="23" fillId="2" borderId="0" xfId="1" applyNumberFormat="1" applyFont="1" applyFill="1" applyBorder="1"/>
    <xf numFmtId="175" fontId="7" fillId="0" borderId="4" xfId="2" applyNumberFormat="1" applyFont="1" applyFill="1" applyBorder="1"/>
    <xf numFmtId="175" fontId="7" fillId="0" borderId="2" xfId="2" applyNumberFormat="1" applyFont="1" applyFill="1" applyBorder="1"/>
    <xf numFmtId="175" fontId="7" fillId="0" borderId="0" xfId="2" applyNumberFormat="1" applyFont="1" applyFill="1" applyBorder="1"/>
    <xf numFmtId="168" fontId="10" fillId="0" borderId="2" xfId="1" applyNumberFormat="1" applyFont="1" applyFill="1" applyBorder="1"/>
    <xf numFmtId="168" fontId="6" fillId="0" borderId="2" xfId="1" applyNumberFormat="1" applyFont="1" applyFill="1" applyBorder="1"/>
    <xf numFmtId="167" fontId="6" fillId="2" borderId="0" xfId="1" applyNumberFormat="1" applyFont="1" applyFill="1" applyBorder="1" applyAlignment="1">
      <alignment horizontal="centerContinuous"/>
    </xf>
    <xf numFmtId="167" fontId="0" fillId="2" borderId="0" xfId="1" applyNumberFormat="1" applyFont="1" applyFill="1" applyBorder="1" applyAlignment="1">
      <alignment horizontal="centerContinuous"/>
    </xf>
    <xf numFmtId="167" fontId="18" fillId="2" borderId="0" xfId="1" applyNumberFormat="1" applyFont="1" applyFill="1" applyBorder="1" applyAlignment="1">
      <alignment horizontal="center"/>
    </xf>
    <xf numFmtId="167" fontId="7" fillId="2" borderId="0" xfId="1" applyNumberFormat="1" applyFont="1" applyFill="1" applyAlignment="1">
      <alignment horizontal="right"/>
    </xf>
    <xf numFmtId="9" fontId="7" fillId="2" borderId="0" xfId="8" applyFont="1" applyFill="1" applyBorder="1"/>
    <xf numFmtId="0" fontId="32" fillId="2" borderId="0" xfId="0" quotePrefix="1" applyFont="1" applyFill="1"/>
    <xf numFmtId="167" fontId="7" fillId="0" borderId="4" xfId="1" applyNumberFormat="1" applyFont="1" applyFill="1" applyBorder="1"/>
    <xf numFmtId="167" fontId="7" fillId="0" borderId="0" xfId="7" applyNumberFormat="1" applyFont="1" applyFill="1"/>
    <xf numFmtId="167" fontId="7" fillId="2" borderId="0" xfId="7" applyNumberFormat="1" applyFont="1" applyFill="1"/>
    <xf numFmtId="169" fontId="10" fillId="2" borderId="2" xfId="8" applyNumberFormat="1" applyFont="1" applyFill="1" applyBorder="1"/>
    <xf numFmtId="17" fontId="7" fillId="2" borderId="2" xfId="0" applyNumberFormat="1" applyFont="1" applyFill="1" applyBorder="1" applyAlignment="1">
      <alignment horizontal="centerContinuous"/>
    </xf>
    <xf numFmtId="168" fontId="7" fillId="2" borderId="1" xfId="1" applyNumberFormat="1" applyFont="1" applyFill="1" applyBorder="1"/>
    <xf numFmtId="167" fontId="7" fillId="2" borderId="1" xfId="1" applyNumberFormat="1" applyFont="1" applyFill="1" applyBorder="1" applyAlignment="1">
      <alignment horizontal="right"/>
    </xf>
    <xf numFmtId="165" fontId="10" fillId="2" borderId="0" xfId="1" applyNumberFormat="1" applyFont="1" applyFill="1" applyBorder="1" applyAlignment="1">
      <alignment horizontal="center"/>
    </xf>
    <xf numFmtId="165" fontId="10" fillId="2" borderId="0" xfId="1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176" fontId="7" fillId="2" borderId="9" xfId="0" applyNumberFormat="1" applyFont="1" applyFill="1" applyBorder="1" applyAlignment="1">
      <alignment horizontal="center"/>
    </xf>
    <xf numFmtId="10" fontId="10" fillId="2" borderId="10" xfId="8" applyNumberFormat="1" applyFont="1" applyFill="1" applyBorder="1" applyAlignment="1">
      <alignment horizontal="center"/>
    </xf>
    <xf numFmtId="172" fontId="10" fillId="2" borderId="8" xfId="1" applyNumberFormat="1" applyFont="1" applyFill="1" applyBorder="1" applyAlignment="1">
      <alignment horizontal="center"/>
    </xf>
    <xf numFmtId="172" fontId="10" fillId="2" borderId="10" xfId="1" applyNumberFormat="1" applyFont="1" applyFill="1" applyBorder="1" applyAlignment="1">
      <alignment horizontal="center"/>
    </xf>
    <xf numFmtId="172" fontId="10" fillId="0" borderId="10" xfId="1" applyNumberFormat="1" applyFont="1" applyFill="1" applyBorder="1" applyAlignment="1">
      <alignment horizontal="center"/>
    </xf>
    <xf numFmtId="165" fontId="10" fillId="2" borderId="1" xfId="1" applyNumberFormat="1" applyFont="1" applyFill="1" applyBorder="1" applyAlignment="1">
      <alignment horizontal="center"/>
    </xf>
    <xf numFmtId="172" fontId="10" fillId="2" borderId="9" xfId="1" applyNumberFormat="1" applyFont="1" applyFill="1" applyBorder="1" applyAlignment="1">
      <alignment horizontal="center"/>
    </xf>
    <xf numFmtId="0" fontId="35" fillId="2" borderId="1" xfId="0" applyFont="1" applyFill="1" applyBorder="1"/>
    <xf numFmtId="43" fontId="10" fillId="2" borderId="1" xfId="7" applyNumberFormat="1" applyFont="1" applyFill="1" applyBorder="1"/>
    <xf numFmtId="165" fontId="10" fillId="2" borderId="5" xfId="1" applyNumberFormat="1" applyFont="1" applyFill="1" applyBorder="1" applyAlignment="1">
      <alignment horizontal="center"/>
    </xf>
    <xf numFmtId="165" fontId="10" fillId="2" borderId="6" xfId="1" applyNumberFormat="1" applyFont="1" applyFill="1" applyBorder="1" applyAlignment="1">
      <alignment horizontal="center"/>
    </xf>
    <xf numFmtId="10" fontId="10" fillId="2" borderId="8" xfId="8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167" fontId="10" fillId="2" borderId="1" xfId="0" applyNumberFormat="1" applyFont="1" applyFill="1" applyBorder="1"/>
    <xf numFmtId="167" fontId="38" fillId="2" borderId="0" xfId="1" applyNumberFormat="1" applyFont="1" applyFill="1"/>
    <xf numFmtId="167" fontId="6" fillId="2" borderId="0" xfId="1" applyNumberFormat="1" applyFont="1" applyFill="1" applyAlignment="1">
      <alignment horizontal="right"/>
    </xf>
    <xf numFmtId="167" fontId="6" fillId="2" borderId="1" xfId="1" applyNumberFormat="1" applyFont="1" applyFill="1" applyBorder="1" applyAlignment="1">
      <alignment horizontal="right"/>
    </xf>
    <xf numFmtId="167" fontId="6" fillId="2" borderId="2" xfId="1" applyNumberFormat="1" applyFont="1" applyFill="1" applyBorder="1" applyAlignment="1">
      <alignment horizontal="right"/>
    </xf>
    <xf numFmtId="167" fontId="39" fillId="2" borderId="0" xfId="1" applyNumberFormat="1" applyFont="1" applyFill="1" applyBorder="1"/>
    <xf numFmtId="10" fontId="10" fillId="2" borderId="9" xfId="8" applyNumberFormat="1" applyFont="1" applyFill="1" applyBorder="1" applyAlignment="1">
      <alignment horizontal="center"/>
    </xf>
    <xf numFmtId="169" fontId="10" fillId="2" borderId="1" xfId="8" applyNumberFormat="1" applyFont="1" applyFill="1" applyBorder="1"/>
    <xf numFmtId="168" fontId="33" fillId="2" borderId="0" xfId="1" applyNumberFormat="1" applyFont="1" applyFill="1" applyBorder="1" applyAlignment="1">
      <alignment horizontal="right"/>
    </xf>
    <xf numFmtId="0" fontId="34" fillId="2" borderId="0" xfId="0" applyFont="1" applyFill="1" applyBorder="1"/>
    <xf numFmtId="0" fontId="34" fillId="2" borderId="0" xfId="0" applyFont="1" applyFill="1"/>
    <xf numFmtId="0" fontId="33" fillId="2" borderId="0" xfId="0" applyFont="1" applyFill="1" applyBorder="1"/>
    <xf numFmtId="175" fontId="34" fillId="2" borderId="0" xfId="7" applyNumberFormat="1" applyFont="1" applyFill="1" applyBorder="1"/>
    <xf numFmtId="167" fontId="34" fillId="2" borderId="0" xfId="7" applyNumberFormat="1" applyFont="1" applyFill="1" applyBorder="1"/>
    <xf numFmtId="167" fontId="40" fillId="2" borderId="0" xfId="1" applyNumberFormat="1" applyFont="1" applyFill="1" applyBorder="1" applyAlignment="1">
      <alignment horizontal="right"/>
    </xf>
    <xf numFmtId="9" fontId="10" fillId="2" borderId="0" xfId="8" quotePrefix="1" applyFont="1" applyFill="1" applyBorder="1" applyAlignment="1">
      <alignment horizontal="left"/>
    </xf>
    <xf numFmtId="0" fontId="5" fillId="3" borderId="2" xfId="0" applyFont="1" applyFill="1" applyBorder="1" applyAlignment="1">
      <alignment horizontal="center" vertical="center" wrapText="1"/>
    </xf>
    <xf numFmtId="172" fontId="10" fillId="2" borderId="1" xfId="1" applyNumberFormat="1" applyFont="1" applyFill="1" applyBorder="1" applyAlignment="1">
      <alignment horizontal="center"/>
    </xf>
    <xf numFmtId="10" fontId="10" fillId="0" borderId="0" xfId="8" applyNumberFormat="1" applyFont="1" applyFill="1" applyBorder="1" applyAlignment="1">
      <alignment horizontal="center"/>
    </xf>
    <xf numFmtId="167" fontId="7" fillId="0" borderId="1" xfId="1" applyNumberFormat="1" applyFont="1" applyFill="1" applyBorder="1" applyAlignment="1">
      <alignment horizontal="right"/>
    </xf>
    <xf numFmtId="10" fontId="10" fillId="0" borderId="1" xfId="8" applyNumberFormat="1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7" fillId="2" borderId="0" xfId="7" applyFont="1" applyFill="1" applyBorder="1" applyAlignment="1">
      <alignment horizontal="center"/>
    </xf>
    <xf numFmtId="0" fontId="7" fillId="2" borderId="0" xfId="7" quotePrefix="1" applyFont="1" applyFill="1" applyBorder="1" applyAlignment="1">
      <alignment horizontal="center"/>
    </xf>
    <xf numFmtId="0" fontId="0" fillId="0" borderId="0" xfId="0"/>
    <xf numFmtId="0" fontId="21" fillId="0" borderId="0" xfId="0" applyFont="1" applyAlignment="1"/>
    <xf numFmtId="0" fontId="21" fillId="0" borderId="0" xfId="0" applyFont="1" applyFill="1" applyAlignment="1"/>
    <xf numFmtId="0" fontId="33" fillId="2" borderId="0" xfId="7" quotePrefix="1" applyFont="1" applyFill="1" applyBorder="1" applyAlignment="1">
      <alignment horizontal="center"/>
    </xf>
    <xf numFmtId="0" fontId="28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center"/>
    </xf>
    <xf numFmtId="0" fontId="33" fillId="2" borderId="1" xfId="7" applyFont="1" applyFill="1" applyBorder="1" applyAlignment="1">
      <alignment horizontal="center"/>
    </xf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</cellXfs>
  <cellStyles count="9">
    <cellStyle name="Comma" xfId="1" builtinId="3"/>
    <cellStyle name="Comma_IV-trim  2002" xfId="2"/>
    <cellStyle name="Millares [0]_Conc. Act." xfId="3"/>
    <cellStyle name="Millares_B-12 FEMSA Mzo.99" xfId="4"/>
    <cellStyle name="Moneda [0]_CAPITA1" xfId="5"/>
    <cellStyle name="Moneda_ARGENTINA" xfId="6"/>
    <cellStyle name="Normal" xfId="0" builtinId="0"/>
    <cellStyle name="Normal_IV-trim  2002" xfId="7"/>
    <cellStyle name="Percent" xfId="8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317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180975</xdr:rowOff>
    </xdr:to>
    <xdr:pic>
      <xdr:nvPicPr>
        <xdr:cNvPr id="3175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025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3175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3175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3175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235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0975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2</xdr:row>
      <xdr:rowOff>0</xdr:rowOff>
    </xdr:to>
    <xdr:pic>
      <xdr:nvPicPr>
        <xdr:cNvPr id="2356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0975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2356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0975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2356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0975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2356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0975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190500</xdr:rowOff>
    </xdr:from>
    <xdr:to>
      <xdr:col>8</xdr:col>
      <xdr:colOff>0</xdr:colOff>
      <xdr:row>2</xdr:row>
      <xdr:rowOff>171450</xdr:rowOff>
    </xdr:to>
    <xdr:pic>
      <xdr:nvPicPr>
        <xdr:cNvPr id="184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10525" y="1905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200025</xdr:rowOff>
    </xdr:from>
    <xdr:to>
      <xdr:col>8</xdr:col>
      <xdr:colOff>0</xdr:colOff>
      <xdr:row>2</xdr:row>
      <xdr:rowOff>180975</xdr:rowOff>
    </xdr:to>
    <xdr:pic>
      <xdr:nvPicPr>
        <xdr:cNvPr id="1843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10525" y="2000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190500</xdr:rowOff>
    </xdr:from>
    <xdr:to>
      <xdr:col>8</xdr:col>
      <xdr:colOff>0</xdr:colOff>
      <xdr:row>2</xdr:row>
      <xdr:rowOff>171450</xdr:rowOff>
    </xdr:to>
    <xdr:pic>
      <xdr:nvPicPr>
        <xdr:cNvPr id="1844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10525" y="1905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190500</xdr:rowOff>
    </xdr:from>
    <xdr:to>
      <xdr:col>8</xdr:col>
      <xdr:colOff>0</xdr:colOff>
      <xdr:row>2</xdr:row>
      <xdr:rowOff>171450</xdr:rowOff>
    </xdr:to>
    <xdr:pic>
      <xdr:nvPicPr>
        <xdr:cNvPr id="1844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10525" y="1905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123825</xdr:rowOff>
    </xdr:from>
    <xdr:to>
      <xdr:col>8</xdr:col>
      <xdr:colOff>0</xdr:colOff>
      <xdr:row>2</xdr:row>
      <xdr:rowOff>104775</xdr:rowOff>
    </xdr:to>
    <xdr:pic>
      <xdr:nvPicPr>
        <xdr:cNvPr id="1844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10525" y="1238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190500</xdr:rowOff>
    </xdr:from>
    <xdr:to>
      <xdr:col>8</xdr:col>
      <xdr:colOff>0</xdr:colOff>
      <xdr:row>2</xdr:row>
      <xdr:rowOff>171450</xdr:rowOff>
    </xdr:to>
    <xdr:pic>
      <xdr:nvPicPr>
        <xdr:cNvPr id="18443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10525" y="1905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200025</xdr:rowOff>
    </xdr:from>
    <xdr:to>
      <xdr:col>8</xdr:col>
      <xdr:colOff>0</xdr:colOff>
      <xdr:row>2</xdr:row>
      <xdr:rowOff>180975</xdr:rowOff>
    </xdr:to>
    <xdr:pic>
      <xdr:nvPicPr>
        <xdr:cNvPr id="18444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10525" y="2000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190500</xdr:rowOff>
    </xdr:from>
    <xdr:to>
      <xdr:col>8</xdr:col>
      <xdr:colOff>0</xdr:colOff>
      <xdr:row>2</xdr:row>
      <xdr:rowOff>171450</xdr:rowOff>
    </xdr:to>
    <xdr:pic>
      <xdr:nvPicPr>
        <xdr:cNvPr id="18445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10525" y="1905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190500</xdr:rowOff>
    </xdr:from>
    <xdr:to>
      <xdr:col>8</xdr:col>
      <xdr:colOff>0</xdr:colOff>
      <xdr:row>2</xdr:row>
      <xdr:rowOff>171450</xdr:rowOff>
    </xdr:to>
    <xdr:pic>
      <xdr:nvPicPr>
        <xdr:cNvPr id="18446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10525" y="1905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123825</xdr:rowOff>
    </xdr:from>
    <xdr:to>
      <xdr:col>8</xdr:col>
      <xdr:colOff>0</xdr:colOff>
      <xdr:row>2</xdr:row>
      <xdr:rowOff>104775</xdr:rowOff>
    </xdr:to>
    <xdr:pic>
      <xdr:nvPicPr>
        <xdr:cNvPr id="18447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10525" y="1238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358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097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2</xdr:row>
      <xdr:rowOff>0</xdr:rowOff>
    </xdr:to>
    <xdr:pic>
      <xdr:nvPicPr>
        <xdr:cNvPr id="3584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097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3584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097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3584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097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3584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097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imestre/B-12/Septiembre/2006/B-12%20FEMSA%20SEP%202006_CAMBIOS%20EDO%20DE%20VARIAC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n&#225;lisis%20de%20Informaci&#243;n/Trimestre/ARCHIVOS%20RMH/2008/Segundo%20Trimestre/II-trim%20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510336/Desktop/IR%20Lozoya/IR/Trimestres/2011/Abril/BG%20CON%20OPN%20CONTINU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n&#225;lisis%20de%20Informaci&#243;n/Trimestre/Press%20Release/2010/1er%20Trimestre/AnexosPR-ESP%20Mar%202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DICES"/>
      <sheetName val="MEXICO"/>
      <sheetName val="ARGENTINA"/>
      <sheetName val="GUATEMALA"/>
      <sheetName val="NICARAGUA"/>
      <sheetName val="COSTA RICA"/>
      <sheetName val="PANAMA"/>
      <sheetName val="VENEZUELA"/>
      <sheetName val="COLOMBIA"/>
      <sheetName val="BRASILKOF"/>
      <sheetName val="BRASILCCM"/>
      <sheetName val="COLOMBIAEMP"/>
      <sheetName val="VENEZUELAEMP"/>
      <sheetName val="V05"/>
      <sheetName val="Captura Balance"/>
      <sheetName val="Captura Resultados"/>
      <sheetName val="Virtuales"/>
      <sheetName val="Inversiones"/>
      <sheetName val="Divid. y Aport."/>
      <sheetName val="Amort.Term.Reales"/>
      <sheetName val="RETANM"/>
      <sheetName val="Edo.Variaciones"/>
      <sheetName val="B-12"/>
      <sheetName val="Presentacion"/>
      <sheetName val="HYP B-12 V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dices"/>
      <sheetName val="CERVEZA +EMP sin SIX"/>
      <sheetName val="KOF consolidado"/>
      <sheetName val="KOF MÉXICO"/>
      <sheetName val="KOFBA ps"/>
      <sheetName val="KOFBA pa"/>
      <sheetName val="KOF consolidado ajustado"/>
      <sheetName val="Integración Comercio"/>
      <sheetName val="Eliminaciones"/>
      <sheetName val="OXXO+AMOXXO sin SIX"/>
      <sheetName val="OXXO+AMOXXO con SIX"/>
      <sheetName val="SIX"/>
      <sheetName val="Amarre UAFIR"/>
      <sheetName val="ANALISIS-español"/>
      <sheetName val="ANALISIS-ingles"/>
      <sheetName val="LTM Junio 2004"/>
    </sheetNames>
    <sheetDataSet>
      <sheetData sheetId="0" refreshError="1"/>
      <sheetData sheetId="1" refreshError="1"/>
      <sheetData sheetId="2" refreshError="1"/>
      <sheetData sheetId="3" refreshError="1">
        <row r="49">
          <cell r="A49" t="str">
            <v>Utilildad Oper´n</v>
          </cell>
          <cell r="C49" t="e">
            <v>#REF!</v>
          </cell>
          <cell r="D49" t="e">
            <v>#REF!</v>
          </cell>
          <cell r="E49" t="e">
            <v>#REF!</v>
          </cell>
          <cell r="F49" t="e">
            <v>#REF!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  <cell r="O49" t="e">
            <v>#REF!</v>
          </cell>
          <cell r="P49" t="e">
            <v>#REF!</v>
          </cell>
          <cell r="Q49" t="e">
            <v>#REF!</v>
          </cell>
          <cell r="R49" t="e">
            <v>#REF!</v>
          </cell>
          <cell r="T49" t="e">
            <v>#REF!</v>
          </cell>
          <cell r="U49" t="e">
            <v>#REF!</v>
          </cell>
          <cell r="V49" t="e">
            <v>#REF!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B49" t="e">
            <v>#REF!</v>
          </cell>
          <cell r="AL49" t="str">
            <v>Uafir Comparable</v>
          </cell>
          <cell r="AN49" t="e">
            <v>#REF!</v>
          </cell>
          <cell r="AO49" t="e">
            <v>#REF!</v>
          </cell>
          <cell r="AP49" t="e">
            <v>#REF!</v>
          </cell>
          <cell r="AQ49" t="e">
            <v>#REF!</v>
          </cell>
          <cell r="AR49" t="e">
            <v>#REF!</v>
          </cell>
          <cell r="AS49" t="e">
            <v>#REF!</v>
          </cell>
          <cell r="AT49" t="e">
            <v>#REF!</v>
          </cell>
          <cell r="AU49" t="e">
            <v>#REF!</v>
          </cell>
          <cell r="AV49" t="e">
            <v>#REF!</v>
          </cell>
          <cell r="AW49" t="e">
            <v>#REF!</v>
          </cell>
          <cell r="AX49" t="e">
            <v>#REF!</v>
          </cell>
          <cell r="AY49" t="e">
            <v>#REF!</v>
          </cell>
          <cell r="AZ49" t="e">
            <v>#REF!</v>
          </cell>
          <cell r="BA49" t="e">
            <v>#REF!</v>
          </cell>
          <cell r="BB49" t="e">
            <v>#REF!</v>
          </cell>
          <cell r="BC49">
            <v>0</v>
          </cell>
        </row>
        <row r="50">
          <cell r="A50" t="str">
            <v>Amort Goodwill</v>
          </cell>
          <cell r="C50" t="e">
            <v>#REF!</v>
          </cell>
          <cell r="D50" t="e">
            <v>#REF!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  <cell r="K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 t="e">
            <v>#REF!</v>
          </cell>
          <cell r="Q50" t="e">
            <v>#REF!</v>
          </cell>
          <cell r="R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B50" t="e">
            <v>#REF!</v>
          </cell>
          <cell r="AL50" t="str">
            <v>Servs Corp´s</v>
          </cell>
          <cell r="AN50" t="e">
            <v>#REF!</v>
          </cell>
          <cell r="AO50" t="e">
            <v>#REF!</v>
          </cell>
          <cell r="AQ50" t="e">
            <v>#REF!</v>
          </cell>
          <cell r="AS50" t="e">
            <v>#REF!</v>
          </cell>
          <cell r="AT50" t="e">
            <v>#REF!</v>
          </cell>
          <cell r="AV50" t="e">
            <v>#REF!</v>
          </cell>
          <cell r="AX50" t="e">
            <v>#REF!</v>
          </cell>
          <cell r="AY50" t="e">
            <v>#REF!</v>
          </cell>
          <cell r="BA50" t="e">
            <v>#REF!</v>
          </cell>
          <cell r="BC50">
            <v>0</v>
          </cell>
        </row>
        <row r="51">
          <cell r="A51" t="str">
            <v>Uafir Comparable</v>
          </cell>
          <cell r="C51" t="e">
            <v>#REF!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I51" t="e">
            <v>#REF!</v>
          </cell>
          <cell r="J51" t="e">
            <v>#REF!</v>
          </cell>
          <cell r="K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 t="e">
            <v>#REF!</v>
          </cell>
          <cell r="Q51" t="e">
            <v>#REF!</v>
          </cell>
          <cell r="R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B51" t="e">
            <v>#REF!</v>
          </cell>
          <cell r="AL51" t="str">
            <v>UAFIR</v>
          </cell>
          <cell r="AN51" t="e">
            <v>#REF!</v>
          </cell>
          <cell r="AO51" t="e">
            <v>#REF!</v>
          </cell>
          <cell r="AP51" t="e">
            <v>#REF!</v>
          </cell>
          <cell r="AQ51" t="e">
            <v>#REF!</v>
          </cell>
          <cell r="AR51" t="e">
            <v>#REF!</v>
          </cell>
          <cell r="AS51" t="e">
            <v>#REF!</v>
          </cell>
          <cell r="AT51" t="e">
            <v>#REF!</v>
          </cell>
          <cell r="AU51" t="e">
            <v>#REF!</v>
          </cell>
          <cell r="AV51" t="e">
            <v>#REF!</v>
          </cell>
          <cell r="AW51" t="e">
            <v>#REF!</v>
          </cell>
          <cell r="AX51" t="e">
            <v>#REF!</v>
          </cell>
          <cell r="AY51" t="e">
            <v>#REF!</v>
          </cell>
          <cell r="AZ51" t="e">
            <v>#REF!</v>
          </cell>
          <cell r="BA51" t="e">
            <v>#REF!</v>
          </cell>
          <cell r="BB51" t="e">
            <v>#REF!</v>
          </cell>
          <cell r="BC51">
            <v>0</v>
          </cell>
        </row>
        <row r="52">
          <cell r="A52" t="str">
            <v>Servs Corp´s</v>
          </cell>
          <cell r="C52" t="e">
            <v>#REF!</v>
          </cell>
          <cell r="D52" t="e">
            <v>#REF!</v>
          </cell>
          <cell r="E52" t="e">
            <v>#REF!</v>
          </cell>
          <cell r="F52" t="e">
            <v>#REF!</v>
          </cell>
          <cell r="G52" t="e">
            <v>#REF!</v>
          </cell>
          <cell r="H52" t="e">
            <v>#REF!</v>
          </cell>
          <cell r="I52" t="e">
            <v>#REF!</v>
          </cell>
          <cell r="J52" t="e">
            <v>#REF!</v>
          </cell>
          <cell r="K52" t="e">
            <v>#REF!</v>
          </cell>
          <cell r="L52" t="e">
            <v>#REF!</v>
          </cell>
          <cell r="M52" t="e">
            <v>#REF!</v>
          </cell>
          <cell r="N52" t="e">
            <v>#REF!</v>
          </cell>
          <cell r="O52" t="e">
            <v>#REF!</v>
          </cell>
          <cell r="P52" t="e">
            <v>#REF!</v>
          </cell>
          <cell r="Q52" t="e">
            <v>#REF!</v>
          </cell>
          <cell r="R52" t="e">
            <v>#REF!</v>
          </cell>
          <cell r="T52" t="e">
            <v>#REF!</v>
          </cell>
          <cell r="U52" t="e">
            <v>#REF!</v>
          </cell>
          <cell r="V52" t="e">
            <v>#REF!</v>
          </cell>
          <cell r="W52" t="e">
            <v>#REF!</v>
          </cell>
          <cell r="X52" t="e">
            <v>#REF!</v>
          </cell>
          <cell r="Y52" t="e">
            <v>#REF!</v>
          </cell>
          <cell r="Z52" t="e">
            <v>#REF!</v>
          </cell>
          <cell r="AB52" t="e">
            <v>#REF!</v>
          </cell>
          <cell r="AL52" t="str">
            <v>Depreciación</v>
          </cell>
          <cell r="AN52" t="e">
            <v>#REF!</v>
          </cell>
          <cell r="AO52" t="e">
            <v>#REF!</v>
          </cell>
          <cell r="AP52" t="e">
            <v>#REF!</v>
          </cell>
          <cell r="AQ52" t="e">
            <v>#REF!</v>
          </cell>
          <cell r="AR52" t="e">
            <v>#REF!</v>
          </cell>
          <cell r="AS52" t="e">
            <v>#REF!</v>
          </cell>
          <cell r="AT52" t="e">
            <v>#REF!</v>
          </cell>
          <cell r="AU52" t="e">
            <v>#REF!</v>
          </cell>
          <cell r="AV52" t="e">
            <v>#REF!</v>
          </cell>
          <cell r="AW52" t="e">
            <v>#REF!</v>
          </cell>
          <cell r="AX52" t="e">
            <v>#REF!</v>
          </cell>
          <cell r="AY52" t="e">
            <v>#REF!</v>
          </cell>
          <cell r="AZ52" t="e">
            <v>#REF!</v>
          </cell>
          <cell r="BA52" t="e">
            <v>#REF!</v>
          </cell>
          <cell r="BB52" t="e">
            <v>#REF!</v>
          </cell>
          <cell r="BC52">
            <v>0</v>
          </cell>
        </row>
        <row r="53">
          <cell r="A53" t="str">
            <v>UAFIR</v>
          </cell>
          <cell r="C53" t="e">
            <v>#REF!</v>
          </cell>
          <cell r="D53" t="e">
            <v>#REF!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I53" t="e">
            <v>#REF!</v>
          </cell>
          <cell r="J53" t="e">
            <v>#REF!</v>
          </cell>
          <cell r="K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 t="e">
            <v>#REF!</v>
          </cell>
          <cell r="Q53" t="e">
            <v>#REF!</v>
          </cell>
          <cell r="R53" t="e">
            <v>#REF!</v>
          </cell>
          <cell r="T53" t="e">
            <v>#REF!</v>
          </cell>
          <cell r="U53" t="e">
            <v>#REF!</v>
          </cell>
          <cell r="V53" t="e">
            <v>#REF!</v>
          </cell>
          <cell r="W53" t="e">
            <v>#REF!</v>
          </cell>
          <cell r="X53" t="e">
            <v>#REF!</v>
          </cell>
          <cell r="Y53" t="e">
            <v>#REF!</v>
          </cell>
          <cell r="Z53" t="e">
            <v>#REF!</v>
          </cell>
          <cell r="AB53" t="e">
            <v>#REF!</v>
          </cell>
          <cell r="AL53" t="str">
            <v>Cargos Virtuales</v>
          </cell>
          <cell r="AN53" t="e">
            <v>#REF!</v>
          </cell>
          <cell r="AO53" t="e">
            <v>#REF!</v>
          </cell>
          <cell r="AP53" t="e">
            <v>#REF!</v>
          </cell>
          <cell r="AQ53" t="e">
            <v>#REF!</v>
          </cell>
          <cell r="AR53" t="e">
            <v>#REF!</v>
          </cell>
          <cell r="AS53" t="e">
            <v>#REF!</v>
          </cell>
          <cell r="AT53" t="e">
            <v>#REF!</v>
          </cell>
          <cell r="AU53" t="e">
            <v>#REF!</v>
          </cell>
          <cell r="AV53" t="e">
            <v>#REF!</v>
          </cell>
          <cell r="AW53" t="e">
            <v>#REF!</v>
          </cell>
          <cell r="AX53" t="e">
            <v>#REF!</v>
          </cell>
          <cell r="AY53" t="e">
            <v>#REF!</v>
          </cell>
          <cell r="AZ53" t="e">
            <v>#REF!</v>
          </cell>
          <cell r="BA53" t="e">
            <v>#REF!</v>
          </cell>
          <cell r="BB53" t="e">
            <v>#REF!</v>
          </cell>
          <cell r="BC53">
            <v>0</v>
          </cell>
        </row>
        <row r="54">
          <cell r="A54" t="str">
            <v>Depreciación</v>
          </cell>
          <cell r="C54" t="e">
            <v>#REF!</v>
          </cell>
          <cell r="D54" t="e">
            <v>#REF!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I54" t="e">
            <v>#REF!</v>
          </cell>
          <cell r="J54" t="e">
            <v>#REF!</v>
          </cell>
          <cell r="K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 t="e">
            <v>#REF!</v>
          </cell>
          <cell r="Q54" t="e">
            <v>#REF!</v>
          </cell>
          <cell r="R54" t="e">
            <v>#REF!</v>
          </cell>
          <cell r="T54" t="e">
            <v>#REF!</v>
          </cell>
          <cell r="U54" t="e">
            <v>#REF!</v>
          </cell>
          <cell r="V54" t="e">
            <v>#REF!</v>
          </cell>
          <cell r="W54" t="e">
            <v>#REF!</v>
          </cell>
          <cell r="X54" t="e">
            <v>#REF!</v>
          </cell>
          <cell r="Y54" t="e">
            <v>#REF!</v>
          </cell>
          <cell r="Z54" t="e">
            <v>#REF!</v>
          </cell>
          <cell r="AB54" t="e">
            <v>#REF!</v>
          </cell>
          <cell r="AL54" t="str">
            <v>Ebitda</v>
          </cell>
          <cell r="AN54" t="e">
            <v>#REF!</v>
          </cell>
          <cell r="AO54" t="e">
            <v>#REF!</v>
          </cell>
          <cell r="AP54" t="e">
            <v>#REF!</v>
          </cell>
          <cell r="AQ54" t="e">
            <v>#REF!</v>
          </cell>
          <cell r="AR54" t="e">
            <v>#REF!</v>
          </cell>
          <cell r="AS54" t="e">
            <v>#REF!</v>
          </cell>
          <cell r="AT54" t="e">
            <v>#REF!</v>
          </cell>
          <cell r="AU54" t="e">
            <v>#REF!</v>
          </cell>
          <cell r="AV54" t="e">
            <v>#REF!</v>
          </cell>
          <cell r="AW54" t="e">
            <v>#REF!</v>
          </cell>
          <cell r="AX54" t="e">
            <v>#REF!</v>
          </cell>
          <cell r="AY54" t="e">
            <v>#REF!</v>
          </cell>
          <cell r="AZ54" t="e">
            <v>#REF!</v>
          </cell>
          <cell r="BA54" t="e">
            <v>#REF!</v>
          </cell>
          <cell r="BB54" t="e">
            <v>#REF!</v>
          </cell>
          <cell r="BC54">
            <v>0</v>
          </cell>
        </row>
        <row r="55">
          <cell r="A55" t="str">
            <v>Cargos Virtuales</v>
          </cell>
          <cell r="C55" t="e">
            <v>#REF!</v>
          </cell>
          <cell r="D55" t="e">
            <v>#REF!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I55" t="e">
            <v>#REF!</v>
          </cell>
          <cell r="J55" t="e">
            <v>#REF!</v>
          </cell>
          <cell r="K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 t="e">
            <v>#REF!</v>
          </cell>
          <cell r="Q55" t="e">
            <v>#REF!</v>
          </cell>
          <cell r="R55" t="e">
            <v>#REF!</v>
          </cell>
          <cell r="T55" t="e">
            <v>#REF!</v>
          </cell>
          <cell r="U55" t="e">
            <v>#REF!</v>
          </cell>
          <cell r="V55" t="e">
            <v>#REF!</v>
          </cell>
          <cell r="W55" t="e">
            <v>#REF!</v>
          </cell>
          <cell r="X55" t="e">
            <v>#REF!</v>
          </cell>
          <cell r="Y55" t="e">
            <v>#REF!</v>
          </cell>
          <cell r="Z55" t="e">
            <v>#REF!</v>
          </cell>
          <cell r="AB55" t="e">
            <v>#REF!</v>
          </cell>
          <cell r="AE55" t="e">
            <v>#REF!</v>
          </cell>
        </row>
        <row r="56">
          <cell r="A56" t="str">
            <v>Ebitda</v>
          </cell>
          <cell r="C56" t="e">
            <v>#REF!</v>
          </cell>
          <cell r="D56" t="e">
            <v>#REF!</v>
          </cell>
          <cell r="E56" t="e">
            <v>#REF!</v>
          </cell>
          <cell r="F56" t="e">
            <v>#REF!</v>
          </cell>
          <cell r="G56" t="e">
            <v>#REF!</v>
          </cell>
          <cell r="H56" t="e">
            <v>#REF!</v>
          </cell>
          <cell r="I56" t="e">
            <v>#REF!</v>
          </cell>
          <cell r="J56" t="e">
            <v>#REF!</v>
          </cell>
          <cell r="K56" t="e">
            <v>#REF!</v>
          </cell>
          <cell r="L56" t="e">
            <v>#REF!</v>
          </cell>
          <cell r="M56" t="e">
            <v>#REF!</v>
          </cell>
          <cell r="N56" t="e">
            <v>#REF!</v>
          </cell>
          <cell r="O56" t="e">
            <v>#REF!</v>
          </cell>
          <cell r="P56" t="e">
            <v>#REF!</v>
          </cell>
          <cell r="Q56" t="e">
            <v>#REF!</v>
          </cell>
          <cell r="R56" t="e">
            <v>#REF!</v>
          </cell>
          <cell r="T56" t="e">
            <v>#REF!</v>
          </cell>
          <cell r="U56" t="e">
            <v>#REF!</v>
          </cell>
          <cell r="V56" t="e">
            <v>#REF!</v>
          </cell>
          <cell r="W56" t="e">
            <v>#REF!</v>
          </cell>
          <cell r="X56" t="e">
            <v>#REF!</v>
          </cell>
          <cell r="Y56" t="e">
            <v>#REF!</v>
          </cell>
          <cell r="Z56" t="e">
            <v>#REF!</v>
          </cell>
          <cell r="AB56" t="e">
            <v>#REF!</v>
          </cell>
          <cell r="AE56" t="e">
            <v>#REF!</v>
          </cell>
          <cell r="AL56" t="str">
            <v>UAFIR Comparable/Ventas</v>
          </cell>
          <cell r="AN56" t="e">
            <v>#REF!</v>
          </cell>
          <cell r="AO56" t="e">
            <v>#REF!</v>
          </cell>
          <cell r="AP56" t="e">
            <v>#REF!</v>
          </cell>
          <cell r="AQ56" t="e">
            <v>#REF!</v>
          </cell>
          <cell r="AR56" t="e">
            <v>#REF!</v>
          </cell>
          <cell r="AS56" t="e">
            <v>#REF!</v>
          </cell>
          <cell r="AT56" t="e">
            <v>#REF!</v>
          </cell>
          <cell r="AU56" t="e">
            <v>#REF!</v>
          </cell>
          <cell r="AV56" t="e">
            <v>#REF!</v>
          </cell>
          <cell r="AW56" t="e">
            <v>#REF!</v>
          </cell>
          <cell r="AX56" t="e">
            <v>#REF!</v>
          </cell>
          <cell r="AY56" t="e">
            <v>#REF!</v>
          </cell>
          <cell r="AZ56" t="e">
            <v>#REF!</v>
          </cell>
          <cell r="BA56" t="e">
            <v>#REF!</v>
          </cell>
          <cell r="BB56" t="e">
            <v>#REF!</v>
          </cell>
          <cell r="BC56" t="e">
            <v>#DIV/0!</v>
          </cell>
        </row>
        <row r="57">
          <cell r="A57" t="str">
            <v>Total c. virtuales</v>
          </cell>
          <cell r="C57" t="e">
            <v>#REF!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  <cell r="H57" t="e">
            <v>#REF!</v>
          </cell>
          <cell r="I57" t="e">
            <v>#REF!</v>
          </cell>
          <cell r="J57" t="e">
            <v>#REF!</v>
          </cell>
          <cell r="K57" t="e">
            <v>#REF!</v>
          </cell>
          <cell r="L57" t="e">
            <v>#REF!</v>
          </cell>
          <cell r="M57" t="e">
            <v>#REF!</v>
          </cell>
          <cell r="N57" t="e">
            <v>#REF!</v>
          </cell>
          <cell r="O57" t="e">
            <v>#REF!</v>
          </cell>
          <cell r="P57" t="e">
            <v>#REF!</v>
          </cell>
          <cell r="Q57" t="e">
            <v>#REF!</v>
          </cell>
          <cell r="R57" t="e">
            <v>#REF!</v>
          </cell>
          <cell r="T57" t="e">
            <v>#REF!</v>
          </cell>
          <cell r="U57" t="e">
            <v>#REF!</v>
          </cell>
          <cell r="V57" t="e">
            <v>#REF!</v>
          </cell>
          <cell r="W57" t="e">
            <v>#REF!</v>
          </cell>
          <cell r="X57" t="e">
            <v>#REF!</v>
          </cell>
          <cell r="Y57" t="e">
            <v>#REF!</v>
          </cell>
          <cell r="Z57" t="e">
            <v>#REF!</v>
          </cell>
          <cell r="AB57" t="e">
            <v>#REF!</v>
          </cell>
          <cell r="AE57" t="e">
            <v>#REF!</v>
          </cell>
          <cell r="AL57" t="str">
            <v>UAFIR/Ventas</v>
          </cell>
          <cell r="AN57" t="e">
            <v>#REF!</v>
          </cell>
          <cell r="AO57" t="e">
            <v>#REF!</v>
          </cell>
          <cell r="AP57" t="e">
            <v>#REF!</v>
          </cell>
          <cell r="AQ57" t="e">
            <v>#REF!</v>
          </cell>
          <cell r="AR57" t="e">
            <v>#REF!</v>
          </cell>
          <cell r="AS57" t="e">
            <v>#REF!</v>
          </cell>
          <cell r="AT57" t="e">
            <v>#REF!</v>
          </cell>
          <cell r="AU57" t="e">
            <v>#REF!</v>
          </cell>
          <cell r="AV57" t="e">
            <v>#REF!</v>
          </cell>
          <cell r="AW57" t="e">
            <v>#REF!</v>
          </cell>
          <cell r="AX57" t="e">
            <v>#REF!</v>
          </cell>
          <cell r="AY57" t="e">
            <v>#REF!</v>
          </cell>
          <cell r="AZ57" t="e">
            <v>#REF!</v>
          </cell>
          <cell r="BA57" t="e">
            <v>#REF!</v>
          </cell>
          <cell r="BB57" t="e">
            <v>#REF!</v>
          </cell>
          <cell r="BC57" t="e">
            <v>#DIV/0!</v>
          </cell>
        </row>
        <row r="58">
          <cell r="A58" t="str">
            <v xml:space="preserve">Factor </v>
          </cell>
          <cell r="B58" t="e">
            <v>#REF!</v>
          </cell>
          <cell r="C58" t="e">
            <v>#REF!</v>
          </cell>
          <cell r="D58" t="e">
            <v>#REF!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  <cell r="K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 t="e">
            <v>#REF!</v>
          </cell>
          <cell r="Q58" t="e">
            <v>#REF!</v>
          </cell>
          <cell r="R58" t="e">
            <v>#REF!</v>
          </cell>
          <cell r="S58" t="e">
            <v>#REF!</v>
          </cell>
          <cell r="T58" t="e">
            <v>#REF!</v>
          </cell>
          <cell r="U58" t="e">
            <v>#REF!</v>
          </cell>
          <cell r="V58" t="e">
            <v>#REF!</v>
          </cell>
          <cell r="W58" t="e">
            <v>#REF!</v>
          </cell>
          <cell r="X58" t="e">
            <v>#REF!</v>
          </cell>
          <cell r="Y58" t="e">
            <v>#REF!</v>
          </cell>
          <cell r="Z58" t="e">
            <v>#REF!</v>
          </cell>
          <cell r="AA58" t="e">
            <v>#REF!</v>
          </cell>
          <cell r="AB58" t="e">
            <v>#REF!</v>
          </cell>
          <cell r="AE58" t="e">
            <v>#REF!</v>
          </cell>
          <cell r="AL58" t="str">
            <v>EBITDA Comparable/Ventas</v>
          </cell>
          <cell r="AN58" t="e">
            <v>#REF!</v>
          </cell>
          <cell r="AO58" t="e">
            <v>#REF!</v>
          </cell>
          <cell r="AP58" t="e">
            <v>#REF!</v>
          </cell>
          <cell r="AQ58" t="e">
            <v>#REF!</v>
          </cell>
          <cell r="AR58" t="e">
            <v>#REF!</v>
          </cell>
          <cell r="AS58" t="e">
            <v>#REF!</v>
          </cell>
          <cell r="AT58" t="e">
            <v>#REF!</v>
          </cell>
          <cell r="AU58" t="e">
            <v>#REF!</v>
          </cell>
          <cell r="AV58" t="e">
            <v>#REF!</v>
          </cell>
          <cell r="AW58" t="e">
            <v>#REF!</v>
          </cell>
          <cell r="AX58" t="e">
            <v>#REF!</v>
          </cell>
          <cell r="AY58" t="e">
            <v>#REF!</v>
          </cell>
          <cell r="AZ58" t="e">
            <v>#REF!</v>
          </cell>
          <cell r="BA58" t="e">
            <v>#REF!</v>
          </cell>
          <cell r="BB58" t="e">
            <v>#REF!</v>
          </cell>
          <cell r="BC58" t="e">
            <v>#DIV/0!</v>
          </cell>
        </row>
        <row r="59">
          <cell r="AL59" t="str">
            <v>EBITDA/Ventas</v>
          </cell>
          <cell r="AN59" t="e">
            <v>#REF!</v>
          </cell>
          <cell r="AO59" t="e">
            <v>#REF!</v>
          </cell>
          <cell r="AP59" t="e">
            <v>#REF!</v>
          </cell>
          <cell r="AQ59" t="e">
            <v>#REF!</v>
          </cell>
          <cell r="AR59" t="e">
            <v>#REF!</v>
          </cell>
          <cell r="AS59" t="e">
            <v>#REF!</v>
          </cell>
          <cell r="AT59" t="e">
            <v>#REF!</v>
          </cell>
          <cell r="AU59" t="e">
            <v>#REF!</v>
          </cell>
          <cell r="AV59" t="e">
            <v>#REF!</v>
          </cell>
          <cell r="AW59" t="e">
            <v>#REF!</v>
          </cell>
          <cell r="AX59" t="e">
            <v>#REF!</v>
          </cell>
          <cell r="AY59" t="e">
            <v>#REF!</v>
          </cell>
          <cell r="AZ59" t="e">
            <v>#REF!</v>
          </cell>
          <cell r="BA59" t="e">
            <v>#REF!</v>
          </cell>
          <cell r="BB59" t="e">
            <v>#REF!</v>
          </cell>
          <cell r="BC59" t="e">
            <v>#DIV/0!</v>
          </cell>
        </row>
        <row r="66">
          <cell r="AL66" t="str">
            <v>KOF MÉXICO</v>
          </cell>
        </row>
        <row r="67">
          <cell r="AL67" t="str">
            <v>Estado de Resultados</v>
          </cell>
        </row>
        <row r="68">
          <cell r="AL68" t="str">
            <v>Información por Trimestres</v>
          </cell>
        </row>
        <row r="69">
          <cell r="AL69" t="str">
            <v>% de Integración a Ventas</v>
          </cell>
        </row>
        <row r="72">
          <cell r="AN72" t="str">
            <v>Marzo</v>
          </cell>
          <cell r="AS72" t="str">
            <v>Junio</v>
          </cell>
          <cell r="AX72" t="str">
            <v>Septiembre</v>
          </cell>
          <cell r="BC72" t="str">
            <v>Diciembre</v>
          </cell>
        </row>
        <row r="73">
          <cell r="AN73">
            <v>2005</v>
          </cell>
          <cell r="AO73">
            <v>2004</v>
          </cell>
          <cell r="AP73" t="str">
            <v>% CREC</v>
          </cell>
          <cell r="AQ73">
            <v>2003</v>
          </cell>
          <cell r="AR73" t="str">
            <v>% CREC</v>
          </cell>
          <cell r="AS73">
            <v>2005</v>
          </cell>
          <cell r="AT73">
            <v>2004</v>
          </cell>
          <cell r="AU73" t="str">
            <v>% CREC</v>
          </cell>
          <cell r="AV73">
            <v>2003</v>
          </cell>
          <cell r="AW73" t="str">
            <v>% CREC</v>
          </cell>
          <cell r="AX73">
            <v>2005</v>
          </cell>
          <cell r="AY73">
            <v>2004</v>
          </cell>
          <cell r="AZ73" t="str">
            <v>% CREC</v>
          </cell>
          <cell r="BA73">
            <v>2003</v>
          </cell>
          <cell r="BB73" t="str">
            <v>% CREC</v>
          </cell>
          <cell r="BC73">
            <v>2005</v>
          </cell>
        </row>
        <row r="74">
          <cell r="AL74" t="str">
            <v>Ventas Netas</v>
          </cell>
          <cell r="AN74" t="e">
            <v>#REF!</v>
          </cell>
          <cell r="AO74" t="e">
            <v>#REF!</v>
          </cell>
          <cell r="AP74" t="e">
            <v>#REF!</v>
          </cell>
          <cell r="AQ74" t="e">
            <v>#REF!</v>
          </cell>
          <cell r="AR74" t="e">
            <v>#REF!</v>
          </cell>
          <cell r="AS74" t="e">
            <v>#REF!</v>
          </cell>
          <cell r="AT74" t="e">
            <v>#REF!</v>
          </cell>
          <cell r="AU74" t="e">
            <v>#REF!</v>
          </cell>
          <cell r="AV74" t="e">
            <v>#REF!</v>
          </cell>
          <cell r="AW74" t="e">
            <v>#REF!</v>
          </cell>
          <cell r="AX74" t="e">
            <v>#DIV/0!</v>
          </cell>
          <cell r="AY74" t="e">
            <v>#REF!</v>
          </cell>
          <cell r="AZ74" t="e">
            <v>#DIV/0!</v>
          </cell>
          <cell r="BA74" t="e">
            <v>#REF!</v>
          </cell>
          <cell r="BB74" t="e">
            <v>#REF!</v>
          </cell>
          <cell r="BC74" t="e">
            <v>#DIV/0!</v>
          </cell>
        </row>
        <row r="75">
          <cell r="AL75" t="str">
            <v>Ingresos de Opn</v>
          </cell>
          <cell r="AN75" t="e">
            <v>#REF!</v>
          </cell>
          <cell r="AO75" t="e">
            <v>#REF!</v>
          </cell>
          <cell r="AP75" t="e">
            <v>#REF!</v>
          </cell>
          <cell r="AQ75" t="e">
            <v>#REF!</v>
          </cell>
          <cell r="AR75" t="e">
            <v>#REF!</v>
          </cell>
          <cell r="AS75" t="e">
            <v>#REF!</v>
          </cell>
          <cell r="AT75" t="e">
            <v>#REF!</v>
          </cell>
          <cell r="AU75" t="e">
            <v>#REF!</v>
          </cell>
          <cell r="AV75" t="e">
            <v>#REF!</v>
          </cell>
          <cell r="AW75" t="e">
            <v>#REF!</v>
          </cell>
          <cell r="AX75" t="e">
            <v>#DIV/0!</v>
          </cell>
          <cell r="AY75" t="e">
            <v>#REF!</v>
          </cell>
          <cell r="AZ75" t="e">
            <v>#DIV/0!</v>
          </cell>
          <cell r="BA75" t="e">
            <v>#REF!</v>
          </cell>
          <cell r="BB75" t="e">
            <v>#REF!</v>
          </cell>
          <cell r="BC75" t="e">
            <v>#DIV/0!</v>
          </cell>
        </row>
        <row r="76">
          <cell r="AL76" t="str">
            <v>Ingresos Totales</v>
          </cell>
          <cell r="AN76" t="e">
            <v>#REF!</v>
          </cell>
          <cell r="AO76" t="e">
            <v>#REF!</v>
          </cell>
          <cell r="AP76" t="e">
            <v>#REF!</v>
          </cell>
          <cell r="AQ76" t="e">
            <v>#REF!</v>
          </cell>
          <cell r="AR76" t="e">
            <v>#REF!</v>
          </cell>
          <cell r="AS76" t="e">
            <v>#REF!</v>
          </cell>
          <cell r="AT76" t="e">
            <v>#REF!</v>
          </cell>
          <cell r="AU76" t="e">
            <v>#REF!</v>
          </cell>
          <cell r="AV76" t="e">
            <v>#REF!</v>
          </cell>
          <cell r="AW76" t="e">
            <v>#REF!</v>
          </cell>
          <cell r="AX76" t="e">
            <v>#DIV/0!</v>
          </cell>
          <cell r="AY76" t="e">
            <v>#REF!</v>
          </cell>
          <cell r="AZ76" t="e">
            <v>#DIV/0!</v>
          </cell>
          <cell r="BA76" t="e">
            <v>#REF!</v>
          </cell>
          <cell r="BB76" t="e">
            <v>#REF!</v>
          </cell>
          <cell r="BC76" t="e">
            <v>#DIV/0!</v>
          </cell>
        </row>
        <row r="77">
          <cell r="AL77" t="str">
            <v>Costo Ventas (*)</v>
          </cell>
          <cell r="AN77" t="e">
            <v>#REF!</v>
          </cell>
          <cell r="AO77" t="e">
            <v>#REF!</v>
          </cell>
          <cell r="AP77" t="e">
            <v>#REF!</v>
          </cell>
          <cell r="AQ77" t="e">
            <v>#REF!</v>
          </cell>
          <cell r="AR77" t="e">
            <v>#REF!</v>
          </cell>
          <cell r="AS77" t="e">
            <v>#REF!</v>
          </cell>
          <cell r="AT77" t="e">
            <v>#REF!</v>
          </cell>
          <cell r="AU77" t="e">
            <v>#REF!</v>
          </cell>
          <cell r="AV77" t="e">
            <v>#REF!</v>
          </cell>
          <cell r="AW77" t="e">
            <v>#REF!</v>
          </cell>
          <cell r="AX77" t="e">
            <v>#DIV/0!</v>
          </cell>
          <cell r="AY77" t="e">
            <v>#REF!</v>
          </cell>
          <cell r="AZ77" t="e">
            <v>#DIV/0!</v>
          </cell>
          <cell r="BA77" t="e">
            <v>#REF!</v>
          </cell>
          <cell r="BB77" t="e">
            <v>#REF!</v>
          </cell>
          <cell r="BC77" t="e">
            <v>#DIV/0!</v>
          </cell>
        </row>
        <row r="78">
          <cell r="AL78" t="str">
            <v>Margen Oper´n (*)</v>
          </cell>
          <cell r="AN78" t="e">
            <v>#REF!</v>
          </cell>
          <cell r="AO78" t="e">
            <v>#REF!</v>
          </cell>
          <cell r="AP78" t="e">
            <v>#REF!</v>
          </cell>
          <cell r="AQ78" t="e">
            <v>#REF!</v>
          </cell>
          <cell r="AR78" t="e">
            <v>#REF!</v>
          </cell>
          <cell r="AS78" t="e">
            <v>#REF!</v>
          </cell>
          <cell r="AT78" t="e">
            <v>#REF!</v>
          </cell>
          <cell r="AU78" t="e">
            <v>#REF!</v>
          </cell>
          <cell r="AV78" t="e">
            <v>#REF!</v>
          </cell>
          <cell r="AW78" t="e">
            <v>#REF!</v>
          </cell>
          <cell r="AX78" t="e">
            <v>#DIV/0!</v>
          </cell>
          <cell r="AY78" t="e">
            <v>#REF!</v>
          </cell>
          <cell r="AZ78" t="e">
            <v>#DIV/0!</v>
          </cell>
          <cell r="BA78" t="e">
            <v>#REF!</v>
          </cell>
          <cell r="BB78" t="e">
            <v>#REF!</v>
          </cell>
          <cell r="BC78" t="e">
            <v>#DIV/0!</v>
          </cell>
        </row>
        <row r="79">
          <cell r="AL79" t="str">
            <v>Gastos Admon</v>
          </cell>
          <cell r="AN79" t="e">
            <v>#REF!</v>
          </cell>
          <cell r="AO79" t="e">
            <v>#REF!</v>
          </cell>
          <cell r="AP79" t="e">
            <v>#REF!</v>
          </cell>
          <cell r="AQ79" t="e">
            <v>#REF!</v>
          </cell>
          <cell r="AR79" t="e">
            <v>#REF!</v>
          </cell>
          <cell r="AS79" t="e">
            <v>#REF!</v>
          </cell>
          <cell r="AT79" t="e">
            <v>#REF!</v>
          </cell>
          <cell r="AU79" t="e">
            <v>#REF!</v>
          </cell>
          <cell r="AV79" t="e">
            <v>#REF!</v>
          </cell>
          <cell r="AW79" t="e">
            <v>#REF!</v>
          </cell>
          <cell r="AX79" t="e">
            <v>#DIV/0!</v>
          </cell>
          <cell r="AY79" t="e">
            <v>#REF!</v>
          </cell>
          <cell r="AZ79" t="e">
            <v>#DIV/0!</v>
          </cell>
          <cell r="BA79" t="e">
            <v>#REF!</v>
          </cell>
          <cell r="BB79" t="e">
            <v>#REF!</v>
          </cell>
          <cell r="BC79" t="e">
            <v>#DIV/0!</v>
          </cell>
        </row>
        <row r="80">
          <cell r="AL80" t="str">
            <v>Gastos Venta</v>
          </cell>
          <cell r="AN80" t="e">
            <v>#REF!</v>
          </cell>
          <cell r="AO80" t="e">
            <v>#REF!</v>
          </cell>
          <cell r="AP80" t="e">
            <v>#REF!</v>
          </cell>
          <cell r="AQ80" t="e">
            <v>#REF!</v>
          </cell>
          <cell r="AR80" t="e">
            <v>#REF!</v>
          </cell>
          <cell r="AS80" t="e">
            <v>#REF!</v>
          </cell>
          <cell r="AT80" t="e">
            <v>#REF!</v>
          </cell>
          <cell r="AU80" t="e">
            <v>#REF!</v>
          </cell>
          <cell r="AV80" t="e">
            <v>#REF!</v>
          </cell>
          <cell r="AW80" t="e">
            <v>#REF!</v>
          </cell>
          <cell r="AX80" t="e">
            <v>#DIV/0!</v>
          </cell>
          <cell r="AY80" t="e">
            <v>#REF!</v>
          </cell>
          <cell r="AZ80" t="e">
            <v>#DIV/0!</v>
          </cell>
          <cell r="BA80" t="e">
            <v>#REF!</v>
          </cell>
          <cell r="BB80" t="e">
            <v>#REF!</v>
          </cell>
          <cell r="BC80" t="e">
            <v>#DIV/0!</v>
          </cell>
        </row>
        <row r="81">
          <cell r="AL81" t="str">
            <v>Gastos Oper´n</v>
          </cell>
          <cell r="AN81" t="e">
            <v>#REF!</v>
          </cell>
          <cell r="AO81" t="e">
            <v>#REF!</v>
          </cell>
          <cell r="AP81" t="e">
            <v>#REF!</v>
          </cell>
          <cell r="AQ81" t="e">
            <v>#REF!</v>
          </cell>
          <cell r="AR81" t="e">
            <v>#REF!</v>
          </cell>
          <cell r="AS81" t="e">
            <v>#REF!</v>
          </cell>
          <cell r="AT81" t="e">
            <v>#REF!</v>
          </cell>
          <cell r="AU81" t="e">
            <v>#REF!</v>
          </cell>
          <cell r="AV81" t="e">
            <v>#REF!</v>
          </cell>
          <cell r="AW81" t="e">
            <v>#REF!</v>
          </cell>
          <cell r="AX81" t="e">
            <v>#DIV/0!</v>
          </cell>
          <cell r="AY81" t="e">
            <v>#REF!</v>
          </cell>
          <cell r="AZ81" t="e">
            <v>#DIV/0!</v>
          </cell>
          <cell r="BA81" t="e">
            <v>#REF!</v>
          </cell>
          <cell r="BB81" t="e">
            <v>#REF!</v>
          </cell>
          <cell r="BC81" t="e">
            <v>#DIV/0!</v>
          </cell>
        </row>
        <row r="82">
          <cell r="AL82" t="str">
            <v>Utilildad Oper´n</v>
          </cell>
          <cell r="AN82" t="e">
            <v>#REF!</v>
          </cell>
          <cell r="AO82" t="e">
            <v>#REF!</v>
          </cell>
          <cell r="AP82" t="e">
            <v>#REF!</v>
          </cell>
          <cell r="AQ82" t="e">
            <v>#REF!</v>
          </cell>
          <cell r="AR82" t="e">
            <v>#REF!</v>
          </cell>
          <cell r="AS82" t="e">
            <v>#REF!</v>
          </cell>
          <cell r="AT82" t="e">
            <v>#REF!</v>
          </cell>
          <cell r="AU82" t="e">
            <v>#REF!</v>
          </cell>
          <cell r="AV82" t="e">
            <v>#REF!</v>
          </cell>
          <cell r="AW82" t="e">
            <v>#REF!</v>
          </cell>
          <cell r="AX82" t="e">
            <v>#DIV/0!</v>
          </cell>
          <cell r="AY82" t="e">
            <v>#REF!</v>
          </cell>
          <cell r="AZ82" t="e">
            <v>#DIV/0!</v>
          </cell>
          <cell r="BA82" t="e">
            <v>#REF!</v>
          </cell>
          <cell r="BB82" t="e">
            <v>#REF!</v>
          </cell>
          <cell r="BC82" t="e">
            <v>#DIV/0!</v>
          </cell>
        </row>
        <row r="83">
          <cell r="AL83" t="str">
            <v>Amort Goodwill</v>
          </cell>
          <cell r="AN83" t="e">
            <v>#REF!</v>
          </cell>
          <cell r="AO83" t="e">
            <v>#REF!</v>
          </cell>
          <cell r="AP83" t="e">
            <v>#REF!</v>
          </cell>
          <cell r="AQ83" t="e">
            <v>#REF!</v>
          </cell>
          <cell r="AR83" t="e">
            <v>#REF!</v>
          </cell>
          <cell r="AS83" t="e">
            <v>#REF!</v>
          </cell>
          <cell r="AT83" t="e">
            <v>#REF!</v>
          </cell>
          <cell r="AU83" t="e">
            <v>#REF!</v>
          </cell>
          <cell r="AV83" t="e">
            <v>#REF!</v>
          </cell>
          <cell r="AW83" t="e">
            <v>#REF!</v>
          </cell>
          <cell r="AX83" t="e">
            <v>#DIV/0!</v>
          </cell>
          <cell r="AY83" t="e">
            <v>#REF!</v>
          </cell>
          <cell r="AZ83" t="e">
            <v>#DIV/0!</v>
          </cell>
          <cell r="BA83" t="e">
            <v>#REF!</v>
          </cell>
          <cell r="BB83" t="e">
            <v>#REF!</v>
          </cell>
          <cell r="BC83" t="e">
            <v>#DIV/0!</v>
          </cell>
        </row>
        <row r="84">
          <cell r="AL84" t="str">
            <v>Uafir Comparable</v>
          </cell>
          <cell r="AN84" t="e">
            <v>#REF!</v>
          </cell>
          <cell r="AO84" t="e">
            <v>#REF!</v>
          </cell>
          <cell r="AP84" t="e">
            <v>#REF!</v>
          </cell>
          <cell r="AQ84" t="e">
            <v>#REF!</v>
          </cell>
          <cell r="AR84" t="e">
            <v>#REF!</v>
          </cell>
          <cell r="AS84" t="e">
            <v>#REF!</v>
          </cell>
          <cell r="AT84" t="e">
            <v>#REF!</v>
          </cell>
          <cell r="AU84" t="e">
            <v>#REF!</v>
          </cell>
          <cell r="AV84" t="e">
            <v>#REF!</v>
          </cell>
          <cell r="AW84" t="e">
            <v>#REF!</v>
          </cell>
          <cell r="AX84" t="e">
            <v>#DIV/0!</v>
          </cell>
          <cell r="AY84" t="e">
            <v>#REF!</v>
          </cell>
          <cell r="AZ84" t="e">
            <v>#DIV/0!</v>
          </cell>
          <cell r="BA84" t="e">
            <v>#REF!</v>
          </cell>
          <cell r="BB84" t="e">
            <v>#REF!</v>
          </cell>
          <cell r="BC84" t="e">
            <v>#DIV/0!</v>
          </cell>
        </row>
        <row r="85">
          <cell r="AL85" t="str">
            <v>Servs Corp´s</v>
          </cell>
          <cell r="AN85" t="e">
            <v>#REF!</v>
          </cell>
          <cell r="AO85" t="e">
            <v>#REF!</v>
          </cell>
          <cell r="AP85" t="e">
            <v>#REF!</v>
          </cell>
          <cell r="AQ85" t="e">
            <v>#REF!</v>
          </cell>
          <cell r="AR85" t="e">
            <v>#REF!</v>
          </cell>
          <cell r="AS85" t="e">
            <v>#REF!</v>
          </cell>
          <cell r="AT85" t="e">
            <v>#REF!</v>
          </cell>
          <cell r="AU85" t="e">
            <v>#REF!</v>
          </cell>
          <cell r="AV85" t="e">
            <v>#REF!</v>
          </cell>
          <cell r="AW85" t="e">
            <v>#REF!</v>
          </cell>
          <cell r="AX85" t="e">
            <v>#DIV/0!</v>
          </cell>
          <cell r="AY85" t="e">
            <v>#REF!</v>
          </cell>
          <cell r="AZ85" t="e">
            <v>#DIV/0!</v>
          </cell>
          <cell r="BA85" t="e">
            <v>#REF!</v>
          </cell>
          <cell r="BB85" t="e">
            <v>#REF!</v>
          </cell>
          <cell r="BC85" t="e">
            <v>#DIV/0!</v>
          </cell>
        </row>
        <row r="86">
          <cell r="AL86" t="str">
            <v>UAFIR</v>
          </cell>
          <cell r="AN86" t="e">
            <v>#REF!</v>
          </cell>
          <cell r="AO86" t="e">
            <v>#REF!</v>
          </cell>
          <cell r="AP86" t="e">
            <v>#REF!</v>
          </cell>
          <cell r="AQ86" t="e">
            <v>#REF!</v>
          </cell>
          <cell r="AR86" t="e">
            <v>#REF!</v>
          </cell>
          <cell r="AS86" t="e">
            <v>#REF!</v>
          </cell>
          <cell r="AT86" t="e">
            <v>#REF!</v>
          </cell>
          <cell r="AU86" t="e">
            <v>#REF!</v>
          </cell>
          <cell r="AV86" t="e">
            <v>#REF!</v>
          </cell>
          <cell r="AW86" t="e">
            <v>#REF!</v>
          </cell>
          <cell r="AX86" t="e">
            <v>#DIV/0!</v>
          </cell>
          <cell r="AY86" t="e">
            <v>#REF!</v>
          </cell>
          <cell r="AZ86" t="e">
            <v>#DIV/0!</v>
          </cell>
          <cell r="BA86" t="e">
            <v>#REF!</v>
          </cell>
          <cell r="BB86" t="e">
            <v>#REF!</v>
          </cell>
          <cell r="BC86" t="e">
            <v>#DIV/0!</v>
          </cell>
        </row>
        <row r="87">
          <cell r="AL87" t="str">
            <v>Depreciación</v>
          </cell>
          <cell r="AN87" t="e">
            <v>#REF!</v>
          </cell>
          <cell r="AO87" t="e">
            <v>#REF!</v>
          </cell>
          <cell r="AP87" t="e">
            <v>#REF!</v>
          </cell>
          <cell r="AQ87" t="e">
            <v>#REF!</v>
          </cell>
          <cell r="AR87" t="e">
            <v>#REF!</v>
          </cell>
          <cell r="AS87" t="e">
            <v>#REF!</v>
          </cell>
          <cell r="AT87" t="e">
            <v>#REF!</v>
          </cell>
          <cell r="AU87" t="e">
            <v>#REF!</v>
          </cell>
          <cell r="AV87" t="e">
            <v>#REF!</v>
          </cell>
          <cell r="AW87" t="e">
            <v>#REF!</v>
          </cell>
          <cell r="AX87" t="e">
            <v>#DIV/0!</v>
          </cell>
          <cell r="AY87" t="e">
            <v>#REF!</v>
          </cell>
          <cell r="AZ87" t="e">
            <v>#DIV/0!</v>
          </cell>
          <cell r="BA87" t="e">
            <v>#REF!</v>
          </cell>
          <cell r="BB87" t="e">
            <v>#REF!</v>
          </cell>
          <cell r="BC87" t="e">
            <v>#DIV/0!</v>
          </cell>
        </row>
        <row r="88">
          <cell r="AL88" t="str">
            <v>Cargos Virtuales</v>
          </cell>
          <cell r="AN88" t="e">
            <v>#REF!</v>
          </cell>
          <cell r="AO88" t="e">
            <v>#REF!</v>
          </cell>
          <cell r="AP88" t="e">
            <v>#REF!</v>
          </cell>
          <cell r="AQ88" t="e">
            <v>#REF!</v>
          </cell>
          <cell r="AR88" t="e">
            <v>#REF!</v>
          </cell>
          <cell r="AS88" t="e">
            <v>#REF!</v>
          </cell>
          <cell r="AT88" t="e">
            <v>#REF!</v>
          </cell>
          <cell r="AU88" t="e">
            <v>#REF!</v>
          </cell>
          <cell r="AV88" t="e">
            <v>#REF!</v>
          </cell>
          <cell r="AW88" t="e">
            <v>#REF!</v>
          </cell>
          <cell r="AX88" t="e">
            <v>#DIV/0!</v>
          </cell>
          <cell r="AY88" t="e">
            <v>#REF!</v>
          </cell>
          <cell r="AZ88" t="e">
            <v>#DIV/0!</v>
          </cell>
          <cell r="BA88" t="e">
            <v>#REF!</v>
          </cell>
          <cell r="BB88" t="e">
            <v>#REF!</v>
          </cell>
          <cell r="BC88" t="e">
            <v>#DIV/0!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xtraccion Balance09Actualizado"/>
      <sheetName val="Extraccion Balance"/>
      <sheetName val="Balance"/>
      <sheetName val="Balance Junta de Consejo"/>
      <sheetName val="Minoritario Itabirito"/>
      <sheetName val="Dividendos 08"/>
      <sheetName val="CE40"/>
      <sheetName val="V05"/>
      <sheetName val="V10 2008"/>
      <sheetName val="Colombia"/>
      <sheetName val="V10 2009"/>
      <sheetName val="CE40 SEP09"/>
    </sheetNames>
    <sheetDataSet>
      <sheetData sheetId="0"/>
      <sheetData sheetId="1">
        <row r="13">
          <cell r="T13">
            <v>2660671</v>
          </cell>
        </row>
        <row r="18">
          <cell r="R18">
            <v>1388530</v>
          </cell>
        </row>
        <row r="20">
          <cell r="T20">
            <v>5767375</v>
          </cell>
        </row>
        <row r="25">
          <cell r="T25">
            <v>4684144</v>
          </cell>
        </row>
        <row r="27">
          <cell r="R27">
            <v>773137</v>
          </cell>
          <cell r="T27">
            <v>1151047</v>
          </cell>
        </row>
        <row r="32">
          <cell r="T32">
            <v>1187250</v>
          </cell>
        </row>
        <row r="34">
          <cell r="R34">
            <v>1880168</v>
          </cell>
        </row>
        <row r="37">
          <cell r="J37">
            <v>1612136</v>
          </cell>
          <cell r="P37">
            <v>108782.48678556457</v>
          </cell>
          <cell r="T37">
            <v>108782.48678556457</v>
          </cell>
          <cell r="V37">
            <v>108782</v>
          </cell>
        </row>
        <row r="44">
          <cell r="T44">
            <v>26326623</v>
          </cell>
        </row>
        <row r="46">
          <cell r="T46">
            <v>18664395.130999997</v>
          </cell>
        </row>
        <row r="55">
          <cell r="R55">
            <v>10519876</v>
          </cell>
          <cell r="T55">
            <v>9123826</v>
          </cell>
        </row>
        <row r="57">
          <cell r="T57">
            <v>2155507.0913800355</v>
          </cell>
        </row>
        <row r="62">
          <cell r="T62">
            <v>1775000</v>
          </cell>
        </row>
        <row r="63">
          <cell r="T63">
            <v>75047</v>
          </cell>
        </row>
        <row r="64">
          <cell r="T64">
            <v>329380</v>
          </cell>
        </row>
        <row r="65">
          <cell r="T65">
            <v>186960</v>
          </cell>
        </row>
        <row r="66">
          <cell r="T66">
            <v>3442809</v>
          </cell>
        </row>
        <row r="67">
          <cell r="L67">
            <v>0</v>
          </cell>
          <cell r="R67">
            <v>773137</v>
          </cell>
          <cell r="T67">
            <v>2740808</v>
          </cell>
        </row>
        <row r="74">
          <cell r="T74">
            <v>4798086</v>
          </cell>
        </row>
        <row r="80">
          <cell r="T80">
            <v>13328641</v>
          </cell>
        </row>
        <row r="82">
          <cell r="T82">
            <v>-137263</v>
          </cell>
        </row>
        <row r="83">
          <cell r="T83">
            <v>1589205</v>
          </cell>
        </row>
        <row r="88">
          <cell r="T88">
            <v>14868106</v>
          </cell>
        </row>
      </sheetData>
      <sheetData sheetId="2">
        <row r="11">
          <cell r="J11">
            <v>1498476</v>
          </cell>
        </row>
        <row r="13">
          <cell r="H13">
            <v>27510523</v>
          </cell>
        </row>
        <row r="20">
          <cell r="H20">
            <v>6716870</v>
          </cell>
        </row>
        <row r="25">
          <cell r="H25">
            <v>10802490</v>
          </cell>
        </row>
        <row r="36">
          <cell r="H36">
            <v>50925439</v>
          </cell>
        </row>
        <row r="42">
          <cell r="H42">
            <v>39416744</v>
          </cell>
        </row>
        <row r="44">
          <cell r="H44">
            <v>52192818</v>
          </cell>
        </row>
        <row r="52">
          <cell r="H52">
            <v>72922515</v>
          </cell>
        </row>
        <row r="53">
          <cell r="H53">
            <v>2240327.7629999998</v>
          </cell>
        </row>
        <row r="57">
          <cell r="H57">
            <v>0</v>
          </cell>
        </row>
        <row r="59">
          <cell r="H59">
            <v>226750571.14072973</v>
          </cell>
        </row>
        <row r="60">
          <cell r="H60">
            <v>1438020</v>
          </cell>
        </row>
        <row r="62">
          <cell r="H62">
            <v>5307226</v>
          </cell>
        </row>
        <row r="64">
          <cell r="H64">
            <v>119809</v>
          </cell>
        </row>
        <row r="75">
          <cell r="H75">
            <v>0</v>
          </cell>
        </row>
        <row r="77">
          <cell r="H77">
            <v>39057891</v>
          </cell>
        </row>
        <row r="80">
          <cell r="H80">
            <v>17765756.004000001</v>
          </cell>
        </row>
        <row r="84">
          <cell r="H84">
            <v>1892030</v>
          </cell>
        </row>
        <row r="91">
          <cell r="H91">
            <v>0</v>
          </cell>
        </row>
        <row r="95">
          <cell r="H95">
            <v>75538334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 Consolidado Resultados"/>
      <sheetName val=" Consolidado Resultados exCCM"/>
      <sheetName val=" Consolidado Balance"/>
      <sheetName val="KOF"/>
      <sheetName val="Cerveza"/>
      <sheetName val="OXXO"/>
      <sheetName val="Kaiser"/>
      <sheetName val="Cerveza Sin Kaiser"/>
      <sheetName val="Otros indicadores"/>
      <sheetName val="Variaciones"/>
    </sheetNames>
    <sheetDataSet>
      <sheetData sheetId="0" refreshError="1"/>
      <sheetData sheetId="1" refreshError="1"/>
      <sheetData sheetId="2" refreshError="1">
        <row r="9">
          <cell r="E9">
            <v>21622</v>
          </cell>
        </row>
        <row r="10">
          <cell r="E10">
            <v>9921</v>
          </cell>
        </row>
        <row r="11">
          <cell r="E11">
            <v>14187</v>
          </cell>
        </row>
        <row r="12">
          <cell r="E12">
            <v>5580</v>
          </cell>
        </row>
        <row r="13">
          <cell r="E13">
            <v>51310</v>
          </cell>
        </row>
        <row r="14">
          <cell r="E14">
            <v>66196</v>
          </cell>
        </row>
        <row r="15">
          <cell r="E15">
            <v>69755</v>
          </cell>
        </row>
        <row r="16">
          <cell r="E16">
            <v>19833</v>
          </cell>
        </row>
        <row r="17">
          <cell r="E17">
            <v>207094</v>
          </cell>
        </row>
        <row r="20">
          <cell r="E20">
            <v>3350.8910000000001</v>
          </cell>
        </row>
        <row r="21">
          <cell r="E21">
            <v>3051.8470000000002</v>
          </cell>
        </row>
        <row r="22">
          <cell r="E22">
            <v>259</v>
          </cell>
        </row>
        <row r="23">
          <cell r="E23">
            <v>30408.261999999999</v>
          </cell>
        </row>
        <row r="24">
          <cell r="E24">
            <v>37070</v>
          </cell>
        </row>
        <row r="25">
          <cell r="E25">
            <v>39752.174149159997</v>
          </cell>
        </row>
        <row r="26">
          <cell r="E26">
            <v>3402</v>
          </cell>
        </row>
        <row r="27">
          <cell r="E27">
            <v>11594.825850840003</v>
          </cell>
        </row>
        <row r="28">
          <cell r="E28">
            <v>91819</v>
          </cell>
        </row>
        <row r="29">
          <cell r="E29">
            <v>115275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3.bin"/><Relationship Id="rId5" Type="http://schemas.openxmlformats.org/officeDocument/2006/relationships/oleObject" Target="../embeddings/oleObject2.bin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6.bin"/><Relationship Id="rId5" Type="http://schemas.openxmlformats.org/officeDocument/2006/relationships/oleObject" Target="../embeddings/oleObject5.bin"/><Relationship Id="rId4" Type="http://schemas.openxmlformats.org/officeDocument/2006/relationships/oleObject" Target="../embeddings/oleObject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oleObject" Target="../embeddings/oleObject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oleObject" Target="../embeddings/oleObject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6"/>
  <sheetViews>
    <sheetView showGridLines="0" tabSelected="1" view="pageBreakPreview" zoomScale="80" zoomScaleSheetLayoutView="80" workbookViewId="0">
      <selection sqref="A1:H1"/>
    </sheetView>
  </sheetViews>
  <sheetFormatPr defaultColWidth="9.85546875" defaultRowHeight="15.75"/>
  <cols>
    <col min="1" max="1" width="75.5703125" style="6" customWidth="1"/>
    <col min="2" max="2" width="1.42578125" style="17" customWidth="1"/>
    <col min="3" max="3" width="1.7109375" style="17" customWidth="1"/>
    <col min="4" max="4" width="10.5703125" style="17" customWidth="1"/>
    <col min="5" max="5" width="10.85546875" style="17" customWidth="1"/>
    <col min="6" max="6" width="10.5703125" style="6" customWidth="1"/>
    <col min="7" max="7" width="10.42578125" style="6" customWidth="1"/>
    <col min="8" max="8" width="15.42578125" style="17" customWidth="1"/>
    <col min="9" max="9" width="8.28515625" style="6" customWidth="1"/>
    <col min="10" max="16384" width="9.85546875" style="6"/>
  </cols>
  <sheetData>
    <row r="1" spans="1:9" ht="39" customHeight="1">
      <c r="A1" s="289" t="s">
        <v>1</v>
      </c>
      <c r="B1" s="289"/>
      <c r="C1" s="289"/>
      <c r="D1" s="289"/>
      <c r="E1" s="289"/>
      <c r="F1" s="289"/>
      <c r="G1" s="289"/>
      <c r="H1" s="289"/>
      <c r="I1" s="43"/>
    </row>
    <row r="2" spans="1:9" ht="15" customHeight="1">
      <c r="A2" s="290" t="s">
        <v>63</v>
      </c>
      <c r="B2" s="290"/>
      <c r="C2" s="290"/>
      <c r="D2" s="290"/>
      <c r="E2" s="290"/>
      <c r="F2" s="290"/>
      <c r="G2" s="290"/>
      <c r="H2" s="290"/>
      <c r="I2" s="42"/>
    </row>
    <row r="3" spans="1:9" ht="15" customHeight="1">
      <c r="A3" s="291" t="s">
        <v>50</v>
      </c>
      <c r="B3" s="291"/>
      <c r="C3" s="291"/>
      <c r="D3" s="291"/>
      <c r="E3" s="291"/>
      <c r="F3" s="291"/>
      <c r="G3" s="291"/>
      <c r="H3" s="291"/>
      <c r="I3" s="42"/>
    </row>
    <row r="4" spans="1:9" ht="18">
      <c r="A4" s="291" t="s">
        <v>127</v>
      </c>
      <c r="B4" s="291"/>
      <c r="C4" s="291"/>
      <c r="D4" s="291"/>
      <c r="E4" s="291"/>
      <c r="F4" s="291"/>
      <c r="G4" s="291"/>
      <c r="H4" s="291"/>
      <c r="I4" s="10"/>
    </row>
    <row r="5" spans="1:9">
      <c r="A5" s="41"/>
      <c r="B5" s="45"/>
      <c r="C5" s="45"/>
      <c r="D5" s="27"/>
      <c r="E5" s="27"/>
      <c r="F5" s="41"/>
      <c r="G5" s="41"/>
      <c r="H5" s="45"/>
      <c r="I5" s="41"/>
    </row>
    <row r="6" spans="1:9">
      <c r="A6" s="69"/>
      <c r="B6" s="69"/>
      <c r="C6" s="3"/>
      <c r="D6" s="292"/>
      <c r="E6" s="293"/>
      <c r="F6" s="293"/>
      <c r="G6" s="293"/>
      <c r="H6" s="293"/>
      <c r="I6" s="42"/>
    </row>
    <row r="7" spans="1:9" ht="19.5">
      <c r="A7" s="84"/>
      <c r="B7" s="70"/>
      <c r="C7" s="89"/>
      <c r="D7" s="16" t="s">
        <v>128</v>
      </c>
      <c r="E7" s="127" t="s">
        <v>70</v>
      </c>
      <c r="F7" s="16" t="s">
        <v>97</v>
      </c>
      <c r="G7" s="127" t="s">
        <v>70</v>
      </c>
      <c r="H7" s="127" t="s">
        <v>71</v>
      </c>
      <c r="I7" s="42"/>
    </row>
    <row r="8" spans="1:9">
      <c r="A8" s="14" t="s">
        <v>2</v>
      </c>
      <c r="B8" s="14"/>
      <c r="C8" s="88"/>
      <c r="D8" s="101">
        <v>42892</v>
      </c>
      <c r="E8" s="23">
        <v>100</v>
      </c>
      <c r="F8" s="101">
        <v>38116</v>
      </c>
      <c r="G8" s="19">
        <v>100</v>
      </c>
      <c r="H8" s="20">
        <v>12.530171056774053</v>
      </c>
      <c r="I8" s="145"/>
    </row>
    <row r="9" spans="1:9">
      <c r="A9" s="18" t="s">
        <v>13</v>
      </c>
      <c r="B9" s="14"/>
      <c r="C9" s="88"/>
      <c r="D9" s="101">
        <v>25535</v>
      </c>
      <c r="E9" s="39">
        <v>59.5</v>
      </c>
      <c r="F9" s="101">
        <v>22637</v>
      </c>
      <c r="G9" s="21">
        <v>59.4</v>
      </c>
      <c r="H9" s="22">
        <v>12.80204974157353</v>
      </c>
      <c r="I9" s="19"/>
    </row>
    <row r="10" spans="1:9">
      <c r="A10" s="18" t="s">
        <v>12</v>
      </c>
      <c r="B10" s="14"/>
      <c r="C10" s="88"/>
      <c r="D10" s="144">
        <v>17357</v>
      </c>
      <c r="E10" s="39">
        <v>40.5</v>
      </c>
      <c r="F10" s="144">
        <v>15479</v>
      </c>
      <c r="G10" s="21">
        <v>40.6</v>
      </c>
      <c r="H10" s="22">
        <v>12.132566703275405</v>
      </c>
      <c r="I10" s="117"/>
    </row>
    <row r="11" spans="1:9">
      <c r="A11" s="32" t="s">
        <v>6</v>
      </c>
      <c r="B11" s="32"/>
      <c r="C11" s="88"/>
      <c r="D11" s="101">
        <v>1820</v>
      </c>
      <c r="E11" s="23">
        <v>4.2</v>
      </c>
      <c r="F11" s="101">
        <v>1690</v>
      </c>
      <c r="G11" s="19">
        <v>4.4000000000000004</v>
      </c>
      <c r="H11" s="20">
        <v>7.6923076923076872</v>
      </c>
      <c r="I11" s="19"/>
    </row>
    <row r="12" spans="1:9">
      <c r="A12" s="52" t="s">
        <v>5</v>
      </c>
      <c r="B12" s="32"/>
      <c r="C12" s="88"/>
      <c r="D12" s="130">
        <v>10765</v>
      </c>
      <c r="E12" s="39">
        <v>25.2</v>
      </c>
      <c r="F12" s="130">
        <v>9428</v>
      </c>
      <c r="G12" s="21">
        <v>24.800000000000004</v>
      </c>
      <c r="H12" s="22">
        <v>14.181162494696654</v>
      </c>
      <c r="I12" s="117"/>
    </row>
    <row r="13" spans="1:9">
      <c r="A13" s="14" t="s">
        <v>4</v>
      </c>
      <c r="B13" s="14"/>
      <c r="C13" s="88"/>
      <c r="D13" s="101">
        <v>12585</v>
      </c>
      <c r="E13" s="23">
        <v>29.4</v>
      </c>
      <c r="F13" s="130">
        <v>11118</v>
      </c>
      <c r="G13" s="19">
        <v>29.200000000000003</v>
      </c>
      <c r="H13" s="158">
        <v>13.194819212088515</v>
      </c>
      <c r="I13" s="117"/>
    </row>
    <row r="14" spans="1:9">
      <c r="A14" s="57" t="s">
        <v>84</v>
      </c>
      <c r="B14" s="59"/>
      <c r="C14" s="88"/>
      <c r="D14" s="144">
        <v>4772</v>
      </c>
      <c r="E14" s="38">
        <v>11.1</v>
      </c>
      <c r="F14" s="144">
        <v>4361</v>
      </c>
      <c r="G14" s="56">
        <v>11.4</v>
      </c>
      <c r="H14" s="158">
        <v>9.4244439348773135</v>
      </c>
      <c r="I14" s="117"/>
    </row>
    <row r="15" spans="1:9">
      <c r="A15" s="55" t="s">
        <v>125</v>
      </c>
      <c r="B15" s="59"/>
      <c r="C15" s="207"/>
      <c r="D15" s="199">
        <v>-260</v>
      </c>
      <c r="E15" s="208"/>
      <c r="F15" s="199">
        <v>-180</v>
      </c>
      <c r="G15" s="209"/>
      <c r="H15" s="217">
        <v>44.444444444444443</v>
      </c>
      <c r="I15" s="19"/>
    </row>
    <row r="16" spans="1:9">
      <c r="A16" s="32" t="s">
        <v>11</v>
      </c>
      <c r="B16" s="32"/>
      <c r="C16" s="207"/>
      <c r="D16" s="200">
        <v>-637</v>
      </c>
      <c r="E16" s="211"/>
      <c r="F16" s="200">
        <v>-743</v>
      </c>
      <c r="G16" s="212"/>
      <c r="H16" s="213">
        <v>-14.266487213997303</v>
      </c>
      <c r="I16" s="117"/>
    </row>
    <row r="17" spans="1:9">
      <c r="A17" s="52" t="s">
        <v>10</v>
      </c>
      <c r="B17" s="32"/>
      <c r="C17" s="184"/>
      <c r="D17" s="199">
        <v>200</v>
      </c>
      <c r="E17" s="208"/>
      <c r="F17" s="199">
        <v>299</v>
      </c>
      <c r="G17" s="209"/>
      <c r="H17" s="210">
        <v>-33.110367892976591</v>
      </c>
      <c r="I17" s="19"/>
    </row>
    <row r="18" spans="1:9">
      <c r="A18" s="32" t="s">
        <v>9</v>
      </c>
      <c r="B18" s="32"/>
      <c r="C18" s="207"/>
      <c r="D18" s="101">
        <v>-437</v>
      </c>
      <c r="E18" s="214"/>
      <c r="F18" s="101">
        <v>-444</v>
      </c>
      <c r="G18" s="215"/>
      <c r="H18" s="213">
        <v>-1.5765765765765716</v>
      </c>
      <c r="I18" s="19"/>
    </row>
    <row r="19" spans="1:9">
      <c r="A19" s="32" t="s">
        <v>8</v>
      </c>
      <c r="B19" s="32"/>
      <c r="C19" s="207"/>
      <c r="D19" s="200">
        <v>-179</v>
      </c>
      <c r="E19" s="216"/>
      <c r="F19" s="200">
        <v>-274</v>
      </c>
      <c r="G19" s="212"/>
      <c r="H19" s="213">
        <v>-34.671532846715323</v>
      </c>
      <c r="I19" s="19"/>
    </row>
    <row r="20" spans="1:9">
      <c r="A20" s="59" t="s">
        <v>93</v>
      </c>
      <c r="B20" s="59"/>
      <c r="C20" s="207"/>
      <c r="D20" s="200">
        <v>46</v>
      </c>
      <c r="E20" s="216"/>
      <c r="F20" s="200">
        <v>146</v>
      </c>
      <c r="G20" s="212"/>
      <c r="H20" s="213">
        <v>-68.493150684931521</v>
      </c>
      <c r="I20" s="19"/>
    </row>
    <row r="21" spans="1:9" ht="18" customHeight="1">
      <c r="A21" s="18" t="s">
        <v>118</v>
      </c>
      <c r="B21" s="59"/>
      <c r="C21" s="207"/>
      <c r="D21" s="199">
        <v>87</v>
      </c>
      <c r="E21" s="208"/>
      <c r="F21" s="199">
        <v>135</v>
      </c>
      <c r="G21" s="209"/>
      <c r="H21" s="217">
        <v>-35.55555555555555</v>
      </c>
      <c r="I21" s="19"/>
    </row>
    <row r="22" spans="1:9">
      <c r="A22" s="57" t="s">
        <v>7</v>
      </c>
      <c r="B22" s="59"/>
      <c r="C22" s="207"/>
      <c r="D22" s="144">
        <v>-483</v>
      </c>
      <c r="E22" s="219"/>
      <c r="F22" s="144">
        <v>-437</v>
      </c>
      <c r="G22" s="220"/>
      <c r="H22" s="221">
        <v>10.526315789473696</v>
      </c>
      <c r="I22" s="19"/>
    </row>
    <row r="23" spans="1:9" ht="18">
      <c r="A23" s="24" t="s">
        <v>117</v>
      </c>
      <c r="B23" s="14"/>
      <c r="C23" s="88"/>
      <c r="D23" s="144">
        <v>491</v>
      </c>
      <c r="E23" s="201"/>
      <c r="F23" s="144">
        <v>0</v>
      </c>
      <c r="G23" s="54"/>
      <c r="H23" s="198" t="s">
        <v>25</v>
      </c>
      <c r="I23" s="19"/>
    </row>
    <row r="24" spans="1:9" ht="18" customHeight="1">
      <c r="A24" s="14" t="s">
        <v>106</v>
      </c>
      <c r="B24" s="14"/>
      <c r="C24" s="184"/>
      <c r="D24" s="101">
        <v>4520</v>
      </c>
      <c r="E24" s="214"/>
      <c r="F24" s="101">
        <v>3744</v>
      </c>
      <c r="G24" s="215"/>
      <c r="H24" s="213">
        <v>20.72649572649572</v>
      </c>
      <c r="I24" s="19"/>
    </row>
    <row r="25" spans="1:9">
      <c r="A25" s="14" t="s">
        <v>83</v>
      </c>
      <c r="B25" s="14"/>
      <c r="C25" s="184"/>
      <c r="D25" s="101">
        <v>1172</v>
      </c>
      <c r="E25" s="283"/>
      <c r="F25" s="101">
        <v>1142</v>
      </c>
      <c r="G25" s="212"/>
      <c r="H25" s="213">
        <v>2.6269702276707552</v>
      </c>
      <c r="I25" s="19"/>
    </row>
    <row r="26" spans="1:9">
      <c r="A26" s="24" t="s">
        <v>107</v>
      </c>
      <c r="B26" s="14"/>
      <c r="C26" s="88"/>
      <c r="D26" s="144">
        <v>3348</v>
      </c>
      <c r="E26" s="201"/>
      <c r="F26" s="144">
        <v>2602</v>
      </c>
      <c r="G26" s="54"/>
      <c r="H26" s="56">
        <v>28.670253651037658</v>
      </c>
      <c r="I26" s="19"/>
    </row>
    <row r="27" spans="1:9" ht="18">
      <c r="A27" s="14" t="s">
        <v>135</v>
      </c>
      <c r="B27" s="14"/>
      <c r="C27" s="88"/>
      <c r="D27" s="101">
        <v>0</v>
      </c>
      <c r="E27" s="31"/>
      <c r="F27" s="101">
        <v>490</v>
      </c>
      <c r="G27" s="50"/>
      <c r="H27" s="87" t="s">
        <v>25</v>
      </c>
      <c r="I27" s="19"/>
    </row>
    <row r="28" spans="1:9">
      <c r="A28" s="24" t="s">
        <v>26</v>
      </c>
      <c r="B28" s="14"/>
      <c r="C28" s="88"/>
      <c r="D28" s="144">
        <v>3348</v>
      </c>
      <c r="E28" s="201"/>
      <c r="F28" s="144">
        <v>3092</v>
      </c>
      <c r="G28" s="54"/>
      <c r="H28" s="198">
        <v>8.2794307891332473</v>
      </c>
      <c r="I28" s="19"/>
    </row>
    <row r="29" spans="1:9">
      <c r="A29" s="14" t="s">
        <v>104</v>
      </c>
      <c r="B29" s="14"/>
      <c r="C29" s="88"/>
      <c r="D29" s="101">
        <v>2192</v>
      </c>
      <c r="E29" s="31"/>
      <c r="F29" s="101">
        <v>1988</v>
      </c>
      <c r="G29" s="50"/>
      <c r="H29" s="20">
        <v>10.261569416498983</v>
      </c>
      <c r="I29" s="19"/>
    </row>
    <row r="30" spans="1:9">
      <c r="A30" s="18" t="s">
        <v>105</v>
      </c>
      <c r="B30" s="14"/>
      <c r="C30" s="88"/>
      <c r="D30" s="130">
        <v>1156</v>
      </c>
      <c r="E30" s="202"/>
      <c r="F30" s="130">
        <v>1104</v>
      </c>
      <c r="G30" s="53"/>
      <c r="H30" s="22">
        <v>4.7101449275362306</v>
      </c>
      <c r="I30" s="19"/>
    </row>
    <row r="31" spans="1:9">
      <c r="A31" s="14"/>
      <c r="B31" s="14"/>
      <c r="C31" s="102"/>
      <c r="D31" s="98"/>
      <c r="E31" s="50"/>
      <c r="F31" s="98"/>
      <c r="G31" s="50"/>
      <c r="H31" s="19"/>
      <c r="I31" s="19"/>
    </row>
    <row r="32" spans="1:9" ht="18">
      <c r="A32" s="131" t="s">
        <v>119</v>
      </c>
      <c r="B32" s="14"/>
      <c r="C32" s="102"/>
      <c r="D32" s="98"/>
      <c r="E32" s="50"/>
      <c r="F32" s="98"/>
      <c r="G32" s="50"/>
      <c r="H32" s="19"/>
      <c r="I32" s="19"/>
    </row>
    <row r="33" spans="1:9" ht="18">
      <c r="A33" s="131"/>
      <c r="C33" s="14"/>
      <c r="D33" s="111"/>
      <c r="E33" s="60"/>
      <c r="F33" s="111"/>
      <c r="G33" s="50"/>
      <c r="H33" s="14"/>
      <c r="I33" s="19"/>
    </row>
    <row r="34" spans="1:9">
      <c r="C34" s="1"/>
      <c r="D34" s="141"/>
      <c r="E34" s="155"/>
      <c r="F34" s="141"/>
      <c r="G34" s="155"/>
      <c r="H34" s="1"/>
      <c r="I34" s="19"/>
    </row>
    <row r="35" spans="1:9">
      <c r="A35" s="93" t="s">
        <v>46</v>
      </c>
      <c r="B35" s="94"/>
      <c r="C35" s="89"/>
      <c r="D35" s="108"/>
      <c r="E35" s="108"/>
      <c r="F35" s="108"/>
      <c r="G35" s="108"/>
      <c r="H35" s="128"/>
      <c r="I35" s="5"/>
    </row>
    <row r="36" spans="1:9" ht="15.75" customHeight="1">
      <c r="A36" s="59" t="s">
        <v>84</v>
      </c>
      <c r="B36" s="59"/>
      <c r="C36" s="106"/>
      <c r="D36" s="101">
        <v>4772</v>
      </c>
      <c r="E36" s="126">
        <v>11.1</v>
      </c>
      <c r="F36" s="101">
        <v>4361</v>
      </c>
      <c r="G36" s="126">
        <v>11.4</v>
      </c>
      <c r="H36" s="20">
        <v>9.4244439348773135</v>
      </c>
      <c r="I36" s="115"/>
    </row>
    <row r="37" spans="1:9" ht="15.75" customHeight="1">
      <c r="A37" s="17" t="s">
        <v>3</v>
      </c>
      <c r="C37" s="88"/>
      <c r="D37" s="101">
        <v>1044</v>
      </c>
      <c r="E37" s="126">
        <v>2.4</v>
      </c>
      <c r="F37" s="101">
        <v>900</v>
      </c>
      <c r="G37" s="126">
        <v>2.4</v>
      </c>
      <c r="H37" s="87">
        <v>15.999999999999993</v>
      </c>
    </row>
    <row r="38" spans="1:9" ht="15.75" customHeight="1">
      <c r="A38" s="51" t="s">
        <v>136</v>
      </c>
      <c r="B38" s="14"/>
      <c r="C38" s="88"/>
      <c r="D38" s="101">
        <v>541</v>
      </c>
      <c r="E38" s="126">
        <v>1.3000000000000012</v>
      </c>
      <c r="F38" s="101">
        <v>491</v>
      </c>
      <c r="G38" s="126">
        <v>1.2999999999999994</v>
      </c>
      <c r="H38" s="87">
        <v>10.183299389002043</v>
      </c>
    </row>
    <row r="39" spans="1:9" ht="15.75" customHeight="1">
      <c r="A39" s="30" t="s">
        <v>37</v>
      </c>
      <c r="B39" s="14"/>
      <c r="C39" s="106"/>
      <c r="D39" s="148">
        <v>6357</v>
      </c>
      <c r="E39" s="112">
        <v>14.8</v>
      </c>
      <c r="F39" s="148">
        <v>5752</v>
      </c>
      <c r="G39" s="112">
        <v>15.1</v>
      </c>
      <c r="H39" s="118">
        <v>10.518080667593876</v>
      </c>
    </row>
    <row r="40" spans="1:9" ht="15.75" customHeight="1">
      <c r="A40" s="37" t="s">
        <v>27</v>
      </c>
      <c r="C40" s="224"/>
      <c r="D40" s="251">
        <v>1266</v>
      </c>
      <c r="E40" s="223"/>
      <c r="F40" s="251">
        <v>1542</v>
      </c>
      <c r="G40" s="37"/>
      <c r="H40" s="22">
        <v>-17.898832684824907</v>
      </c>
    </row>
    <row r="41" spans="1:9" ht="19.5" customHeight="1">
      <c r="C41" s="276"/>
      <c r="D41" s="148"/>
      <c r="E41" s="277"/>
      <c r="F41" s="278"/>
      <c r="G41" s="278"/>
    </row>
    <row r="42" spans="1:9" ht="19.5" customHeight="1">
      <c r="C42" s="279"/>
      <c r="D42" s="282"/>
      <c r="E42" s="277"/>
      <c r="F42" s="278"/>
      <c r="G42" s="278"/>
    </row>
    <row r="43" spans="1:9" ht="19.5" customHeight="1">
      <c r="A43" s="93" t="s">
        <v>73</v>
      </c>
      <c r="B43" s="94"/>
      <c r="C43" s="42"/>
      <c r="D43" s="176">
        <v>2011</v>
      </c>
      <c r="E43" s="28"/>
      <c r="F43" s="176">
        <v>2010</v>
      </c>
      <c r="G43" s="28"/>
      <c r="H43" s="91" t="s">
        <v>33</v>
      </c>
      <c r="I43" s="19"/>
    </row>
    <row r="44" spans="1:9" ht="19.5" customHeight="1">
      <c r="A44" s="51" t="s">
        <v>137</v>
      </c>
      <c r="B44" s="14"/>
      <c r="C44" s="110"/>
      <c r="D44" s="149">
        <v>1.3038302012391827</v>
      </c>
      <c r="E44" s="6"/>
      <c r="F44" s="149">
        <v>1.3348063615393955</v>
      </c>
      <c r="H44" s="150">
        <v>-3.0976160300212774E-2</v>
      </c>
      <c r="I44" s="19"/>
    </row>
    <row r="45" spans="1:9" ht="19.5" customHeight="1">
      <c r="A45" s="51" t="s">
        <v>138</v>
      </c>
      <c r="B45" s="14"/>
      <c r="C45" s="110"/>
      <c r="D45" s="151">
        <v>14.546910755148742</v>
      </c>
      <c r="E45" s="6"/>
      <c r="F45" s="151">
        <v>12.954954954954955</v>
      </c>
      <c r="H45" s="150">
        <v>1.6019558001937872</v>
      </c>
      <c r="I45" s="19"/>
    </row>
    <row r="46" spans="1:9" ht="19.5" customHeight="1">
      <c r="A46" s="51" t="s">
        <v>139</v>
      </c>
      <c r="B46" s="14"/>
      <c r="C46" s="110"/>
      <c r="D46" s="152">
        <v>0.49954699662066093</v>
      </c>
      <c r="E46" s="6"/>
      <c r="F46" s="152">
        <v>0.91954960269266806</v>
      </c>
      <c r="H46" s="150">
        <v>-0.42000260607200712</v>
      </c>
      <c r="I46" s="19"/>
    </row>
    <row r="47" spans="1:9" ht="19.5" customHeight="1">
      <c r="A47" s="18" t="s">
        <v>140</v>
      </c>
      <c r="B47" s="14"/>
      <c r="C47" s="110"/>
      <c r="D47" s="153">
        <v>0.145053748670157</v>
      </c>
      <c r="E47" s="37"/>
      <c r="F47" s="153">
        <v>0.21925668249123864</v>
      </c>
      <c r="G47" s="37"/>
      <c r="H47" s="154">
        <v>-7.4202933821081647</v>
      </c>
      <c r="I47" s="19"/>
    </row>
    <row r="48" spans="1:9" ht="19.5" customHeight="1">
      <c r="A48" s="131" t="s">
        <v>115</v>
      </c>
      <c r="B48" s="14"/>
      <c r="C48" s="110"/>
      <c r="I48" s="19"/>
    </row>
    <row r="49" spans="1:9" ht="19.5" customHeight="1">
      <c r="A49" s="142" t="s">
        <v>147</v>
      </c>
      <c r="B49" s="97"/>
      <c r="D49" s="64"/>
      <c r="E49" s="64"/>
      <c r="F49" s="63"/>
      <c r="G49" s="63"/>
      <c r="H49" s="64"/>
      <c r="I49" s="63"/>
    </row>
    <row r="50" spans="1:9" ht="19.5" customHeight="1">
      <c r="A50" s="131" t="s">
        <v>146</v>
      </c>
      <c r="B50" s="97"/>
      <c r="C50" s="64"/>
      <c r="D50" s="64"/>
      <c r="E50" s="64"/>
      <c r="F50" s="63"/>
      <c r="G50" s="63"/>
      <c r="H50" s="64"/>
      <c r="I50" s="63"/>
    </row>
    <row r="51" spans="1:9" ht="19.5" customHeight="1">
      <c r="A51" s="131" t="s">
        <v>141</v>
      </c>
      <c r="B51" s="97"/>
      <c r="I51" s="63"/>
    </row>
    <row r="52" spans="1:9" ht="19.5" customHeight="1">
      <c r="A52" s="131" t="s">
        <v>142</v>
      </c>
      <c r="I52" s="63"/>
    </row>
    <row r="53" spans="1:9" ht="18.75" customHeight="1">
      <c r="A53" s="131" t="s">
        <v>143</v>
      </c>
    </row>
    <row r="54" spans="1:9" ht="18">
      <c r="A54" s="131" t="s">
        <v>144</v>
      </c>
    </row>
    <row r="55" spans="1:9" ht="18">
      <c r="A55" s="131" t="s">
        <v>145</v>
      </c>
    </row>
    <row r="56" spans="1:9" ht="16.5">
      <c r="A56" s="142" t="s">
        <v>76</v>
      </c>
    </row>
  </sheetData>
  <mergeCells count="5">
    <mergeCell ref="A1:H1"/>
    <mergeCell ref="A2:H2"/>
    <mergeCell ref="A3:H3"/>
    <mergeCell ref="D6:H6"/>
    <mergeCell ref="A4:H4"/>
  </mergeCells>
  <phoneticPr fontId="0" type="noConversion"/>
  <printOptions horizontalCentered="1"/>
  <pageMargins left="0.43307086614173229" right="0.31496062992125984" top="0.78740157480314965" bottom="0.23622047244094491" header="0" footer="0"/>
  <pageSetup scale="69" orientation="portrait" horizontalDpi="300" verticalDpi="300" r:id="rId1"/>
  <headerFooter alignWithMargins="0"/>
  <drawing r:id="rId2"/>
  <legacyDrawing r:id="rId3"/>
  <oleObjects>
    <oleObject progId="Word.Picture.8" shapeId="31745" r:id="rId4"/>
    <oleObject progId="Word.Picture.8" shapeId="31749" r:id="rId5"/>
    <oleObject progId="Word.Picture.8" shapeId="31752" r:id="rId6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:J59"/>
  <sheetViews>
    <sheetView showGridLines="0" view="pageBreakPreview" zoomScale="95" zoomScaleNormal="70" zoomScaleSheetLayoutView="95" workbookViewId="0">
      <selection sqref="A1:IV65536"/>
    </sheetView>
  </sheetViews>
  <sheetFormatPr defaultColWidth="9.85546875" defaultRowHeight="15.75"/>
  <cols>
    <col min="1" max="1" width="32.85546875" style="6" customWidth="1"/>
    <col min="2" max="2" width="11.5703125" style="6" customWidth="1"/>
    <col min="3" max="3" width="13.7109375" style="6" customWidth="1"/>
    <col min="4" max="4" width="14.140625" style="6" customWidth="1"/>
    <col min="5" max="5" width="16.85546875" style="6" bestFit="1" customWidth="1"/>
    <col min="6" max="6" width="1.140625" style="6" customWidth="1"/>
    <col min="7" max="7" width="14.42578125" style="6" customWidth="1"/>
    <col min="8" max="8" width="17.7109375" style="6" customWidth="1"/>
    <col min="9" max="9" width="15.140625" style="114" customWidth="1"/>
    <col min="10" max="10" width="9.7109375" style="6" customWidth="1"/>
    <col min="11" max="16384" width="9.85546875" style="6"/>
  </cols>
  <sheetData>
    <row r="1" spans="1:10" ht="14.25" customHeight="1">
      <c r="A1" s="289" t="s">
        <v>1</v>
      </c>
      <c r="B1" s="294"/>
      <c r="C1" s="294"/>
      <c r="D1" s="294"/>
      <c r="E1" s="294"/>
      <c r="F1" s="294"/>
      <c r="G1" s="294"/>
      <c r="H1" s="294"/>
      <c r="I1" s="294"/>
      <c r="J1" s="294"/>
    </row>
    <row r="2" spans="1:10" ht="18.75" customHeight="1">
      <c r="A2" s="290" t="s">
        <v>64</v>
      </c>
      <c r="B2" s="295"/>
      <c r="C2" s="295"/>
      <c r="D2" s="295"/>
      <c r="E2" s="295"/>
      <c r="F2" s="295"/>
      <c r="G2" s="295"/>
      <c r="H2" s="295"/>
      <c r="I2" s="295"/>
      <c r="J2" s="295"/>
    </row>
    <row r="3" spans="1:10" ht="21" customHeight="1">
      <c r="A3" s="291" t="s">
        <v>50</v>
      </c>
      <c r="B3" s="291"/>
      <c r="C3" s="291"/>
      <c r="D3" s="291"/>
      <c r="E3" s="291"/>
      <c r="F3" s="291"/>
      <c r="G3" s="291"/>
      <c r="H3" s="291"/>
      <c r="I3" s="291"/>
      <c r="J3" s="291"/>
    </row>
    <row r="4" spans="1:10" ht="18">
      <c r="A4" s="291" t="s">
        <v>129</v>
      </c>
      <c r="B4" s="296"/>
      <c r="C4" s="296"/>
      <c r="D4" s="296"/>
      <c r="E4" s="296"/>
      <c r="F4" s="296"/>
      <c r="G4" s="296"/>
      <c r="H4" s="296"/>
      <c r="I4" s="296"/>
      <c r="J4" s="296"/>
    </row>
    <row r="6" spans="1:10">
      <c r="A6" s="41"/>
      <c r="B6" s="41"/>
      <c r="C6" s="41"/>
      <c r="D6" s="41"/>
      <c r="E6" s="46"/>
      <c r="F6" s="46"/>
      <c r="G6" s="46"/>
      <c r="H6" s="47"/>
    </row>
    <row r="7" spans="1:10">
      <c r="J7" s="113"/>
    </row>
    <row r="8" spans="1:10" ht="18.75">
      <c r="A8" s="93" t="s">
        <v>14</v>
      </c>
      <c r="B8" s="93"/>
      <c r="C8" s="37"/>
      <c r="D8" s="37"/>
      <c r="E8" s="16" t="s">
        <v>130</v>
      </c>
      <c r="F8" s="16"/>
      <c r="G8" s="16" t="s">
        <v>98</v>
      </c>
      <c r="H8" s="16" t="s">
        <v>71</v>
      </c>
    </row>
    <row r="9" spans="1:10">
      <c r="A9" s="51" t="s">
        <v>86</v>
      </c>
      <c r="B9" s="51"/>
      <c r="E9" s="227">
        <v>27511</v>
      </c>
      <c r="F9" s="98"/>
      <c r="G9" s="103">
        <v>18961</v>
      </c>
      <c r="H9" s="160">
        <v>45.092558409366589</v>
      </c>
    </row>
    <row r="10" spans="1:10">
      <c r="A10" s="51" t="s">
        <v>15</v>
      </c>
      <c r="B10" s="51"/>
      <c r="E10" s="227">
        <v>6717</v>
      </c>
      <c r="F10" s="98"/>
      <c r="G10" s="103">
        <v>5542</v>
      </c>
      <c r="H10" s="160">
        <v>21.201732226632974</v>
      </c>
      <c r="J10" s="49"/>
    </row>
    <row r="11" spans="1:10">
      <c r="A11" s="51" t="s">
        <v>16</v>
      </c>
      <c r="B11" s="51"/>
      <c r="E11" s="227">
        <v>10803</v>
      </c>
      <c r="F11" s="98"/>
      <c r="G11" s="103">
        <v>9264</v>
      </c>
      <c r="H11" s="160">
        <v>16.612694300518129</v>
      </c>
      <c r="J11" s="49"/>
    </row>
    <row r="12" spans="1:10">
      <c r="A12" s="14" t="s">
        <v>101</v>
      </c>
      <c r="B12" s="14"/>
      <c r="C12" s="17"/>
      <c r="D12" s="17"/>
      <c r="E12" s="98">
        <v>5894</v>
      </c>
      <c r="F12" s="98"/>
      <c r="G12" s="98">
        <v>6128</v>
      </c>
      <c r="H12" s="20">
        <v>-3.8185378590078312</v>
      </c>
      <c r="J12" s="49"/>
    </row>
    <row r="13" spans="1:10">
      <c r="A13" s="18" t="s">
        <v>109</v>
      </c>
      <c r="B13" s="18"/>
      <c r="C13" s="37"/>
      <c r="D13" s="37"/>
      <c r="E13" s="228">
        <v>0</v>
      </c>
      <c r="F13" s="100"/>
      <c r="G13" s="100">
        <v>15079</v>
      </c>
      <c r="H13" s="22" t="s">
        <v>25</v>
      </c>
      <c r="J13" s="49"/>
    </row>
    <row r="14" spans="1:10">
      <c r="A14" s="51" t="s">
        <v>41</v>
      </c>
      <c r="B14" s="51"/>
      <c r="E14" s="227">
        <v>50925</v>
      </c>
      <c r="F14" s="98"/>
      <c r="G14" s="103">
        <v>54974</v>
      </c>
      <c r="H14" s="160">
        <v>-7.3652999599810869</v>
      </c>
    </row>
    <row r="15" spans="1:10">
      <c r="A15" s="51" t="s">
        <v>108</v>
      </c>
      <c r="B15" s="51"/>
      <c r="E15" s="227">
        <v>72923</v>
      </c>
      <c r="F15" s="98"/>
      <c r="G15" s="103">
        <v>1503</v>
      </c>
      <c r="H15" s="160" t="s">
        <v>25</v>
      </c>
    </row>
    <row r="16" spans="1:10">
      <c r="A16" s="51" t="s">
        <v>17</v>
      </c>
      <c r="B16" s="51"/>
      <c r="E16" s="227">
        <v>41657</v>
      </c>
      <c r="F16" s="98"/>
      <c r="G16" s="103">
        <v>37435</v>
      </c>
      <c r="H16" s="160">
        <v>11.278215573661022</v>
      </c>
    </row>
    <row r="17" spans="1:10" ht="18.75">
      <c r="A17" s="51" t="s">
        <v>51</v>
      </c>
      <c r="B17" s="51"/>
      <c r="E17" s="227">
        <v>52193</v>
      </c>
      <c r="F17" s="98"/>
      <c r="G17" s="103">
        <v>51090</v>
      </c>
      <c r="H17" s="160">
        <v>2.1589352123703165</v>
      </c>
      <c r="J17" s="49"/>
    </row>
    <row r="18" spans="1:10">
      <c r="A18" s="6" t="s">
        <v>47</v>
      </c>
      <c r="E18" s="104">
        <v>9053</v>
      </c>
      <c r="F18" s="101"/>
      <c r="G18" s="104">
        <v>19760</v>
      </c>
      <c r="H18" s="160">
        <v>-54.185222672064782</v>
      </c>
      <c r="J18" s="49"/>
    </row>
    <row r="19" spans="1:10">
      <c r="A19" s="18" t="s">
        <v>110</v>
      </c>
      <c r="E19" s="229">
        <v>0</v>
      </c>
      <c r="F19" s="101"/>
      <c r="G19" s="229">
        <v>56516</v>
      </c>
      <c r="H19" s="160" t="s">
        <v>25</v>
      </c>
      <c r="J19" s="49"/>
    </row>
    <row r="20" spans="1:10">
      <c r="A20" s="24" t="s">
        <v>85</v>
      </c>
      <c r="B20" s="28"/>
      <c r="C20" s="28"/>
      <c r="D20" s="28"/>
      <c r="E20" s="218">
        <v>226751</v>
      </c>
      <c r="F20" s="144"/>
      <c r="G20" s="144">
        <v>221278</v>
      </c>
      <c r="H20" s="158">
        <v>2.4733593036813328</v>
      </c>
    </row>
    <row r="21" spans="1:10">
      <c r="E21" s="230"/>
      <c r="F21" s="105"/>
      <c r="G21" s="105"/>
      <c r="J21" s="49"/>
    </row>
    <row r="22" spans="1:10">
      <c r="A22" s="93" t="s">
        <v>18</v>
      </c>
      <c r="B22" s="93"/>
      <c r="C22" s="37"/>
      <c r="D22" s="37"/>
      <c r="E22" s="231"/>
      <c r="F22" s="58"/>
      <c r="G22" s="58"/>
      <c r="H22" s="21"/>
      <c r="J22" s="49"/>
    </row>
    <row r="23" spans="1:10">
      <c r="A23" s="51" t="s">
        <v>80</v>
      </c>
      <c r="B23" s="51"/>
      <c r="E23" s="227">
        <v>1438.02</v>
      </c>
      <c r="F23" s="98"/>
      <c r="G23" s="103">
        <v>1575.8910000000001</v>
      </c>
      <c r="H23" s="160">
        <v>-8.8487649843802743</v>
      </c>
      <c r="J23" s="49"/>
    </row>
    <row r="24" spans="1:10">
      <c r="A24" s="51" t="s">
        <v>19</v>
      </c>
      <c r="B24" s="51"/>
      <c r="E24" s="227">
        <v>5307.2259999999997</v>
      </c>
      <c r="F24" s="98"/>
      <c r="G24" s="103">
        <v>2722.4670000000001</v>
      </c>
      <c r="H24" s="160">
        <v>94.94179360117127</v>
      </c>
    </row>
    <row r="25" spans="1:10">
      <c r="A25" s="51" t="s">
        <v>20</v>
      </c>
      <c r="B25" s="51"/>
      <c r="E25" s="227">
        <v>120</v>
      </c>
      <c r="F25" s="98"/>
      <c r="G25" s="103">
        <v>184</v>
      </c>
      <c r="H25" s="160">
        <v>-34.782608695652172</v>
      </c>
    </row>
    <row r="26" spans="1:10">
      <c r="A26" s="14" t="s">
        <v>21</v>
      </c>
      <c r="B26" s="14"/>
      <c r="C26" s="17"/>
      <c r="D26" s="17"/>
      <c r="E26" s="232">
        <v>32192.754000000001</v>
      </c>
      <c r="F26" s="98"/>
      <c r="G26" s="232">
        <v>23732.642</v>
      </c>
      <c r="H26" s="20">
        <v>35.647577711744027</v>
      </c>
      <c r="J26" s="49"/>
    </row>
    <row r="27" spans="1:10">
      <c r="A27" s="18" t="s">
        <v>111</v>
      </c>
      <c r="B27" s="18"/>
      <c r="C27" s="37"/>
      <c r="D27" s="37"/>
      <c r="E27" s="228">
        <v>0</v>
      </c>
      <c r="F27" s="100"/>
      <c r="G27" s="228">
        <v>12970</v>
      </c>
      <c r="H27" s="22" t="s">
        <v>25</v>
      </c>
      <c r="J27" s="49"/>
    </row>
    <row r="28" spans="1:10">
      <c r="A28" s="51" t="s">
        <v>42</v>
      </c>
      <c r="B28" s="51"/>
      <c r="E28" s="227">
        <v>39058</v>
      </c>
      <c r="F28" s="98"/>
      <c r="G28" s="103">
        <v>41185</v>
      </c>
      <c r="H28" s="160">
        <v>-5.1645016389462173</v>
      </c>
    </row>
    <row r="29" spans="1:10" ht="18.75">
      <c r="A29" s="51" t="s">
        <v>92</v>
      </c>
      <c r="B29" s="51"/>
      <c r="E29" s="103">
        <v>17765.756003999999</v>
      </c>
      <c r="F29" s="98"/>
      <c r="G29" s="103">
        <v>26867.569482110401</v>
      </c>
      <c r="H29" s="160">
        <v>-33.876579287050092</v>
      </c>
    </row>
    <row r="30" spans="1:10" s="17" customFormat="1">
      <c r="A30" s="14" t="s">
        <v>79</v>
      </c>
      <c r="B30" s="14"/>
      <c r="E30" s="194">
        <v>1892</v>
      </c>
      <c r="F30" s="98"/>
      <c r="G30" s="101">
        <v>1812</v>
      </c>
      <c r="H30" s="20">
        <v>4.4150110375275942</v>
      </c>
      <c r="I30" s="31"/>
    </row>
    <row r="31" spans="1:10" s="17" customFormat="1">
      <c r="A31" s="14" t="s">
        <v>78</v>
      </c>
      <c r="B31" s="14"/>
      <c r="E31" s="194">
        <v>16822.243996000005</v>
      </c>
      <c r="F31" s="98"/>
      <c r="G31" s="101">
        <v>6538.4305178896029</v>
      </c>
      <c r="H31" s="20" t="s">
        <v>25</v>
      </c>
      <c r="I31" s="31"/>
      <c r="J31" s="49"/>
    </row>
    <row r="32" spans="1:10" s="17" customFormat="1">
      <c r="A32" s="18" t="s">
        <v>112</v>
      </c>
      <c r="B32" s="18"/>
      <c r="C32" s="37"/>
      <c r="D32" s="37"/>
      <c r="E32" s="225">
        <v>0</v>
      </c>
      <c r="F32" s="100"/>
      <c r="G32" s="225">
        <v>29599</v>
      </c>
      <c r="H32" s="22" t="s">
        <v>25</v>
      </c>
      <c r="I32" s="31"/>
      <c r="J32" s="49"/>
    </row>
    <row r="33" spans="1:10">
      <c r="A33" s="14" t="s">
        <v>43</v>
      </c>
      <c r="B33" s="14"/>
      <c r="E33" s="232">
        <v>75538</v>
      </c>
      <c r="F33" s="98"/>
      <c r="G33" s="98">
        <v>106002</v>
      </c>
      <c r="H33" s="20">
        <v>-28.739080394709539</v>
      </c>
    </row>
    <row r="34" spans="1:10">
      <c r="A34" s="18" t="s">
        <v>44</v>
      </c>
      <c r="B34" s="18"/>
      <c r="E34" s="228">
        <v>151213</v>
      </c>
      <c r="F34" s="98"/>
      <c r="G34" s="100">
        <v>115276</v>
      </c>
      <c r="H34" s="22">
        <v>31.174745827405538</v>
      </c>
      <c r="J34" s="49"/>
    </row>
    <row r="35" spans="1:10">
      <c r="A35" s="18" t="s">
        <v>22</v>
      </c>
      <c r="B35" s="18"/>
      <c r="C35" s="28"/>
      <c r="D35" s="28"/>
      <c r="E35" s="228">
        <v>226751</v>
      </c>
      <c r="F35" s="99"/>
      <c r="G35" s="100">
        <v>221278</v>
      </c>
      <c r="H35" s="22">
        <v>2.4733593036813328</v>
      </c>
    </row>
    <row r="36" spans="1:10" ht="18">
      <c r="A36" s="131" t="s">
        <v>119</v>
      </c>
      <c r="B36" s="14"/>
      <c r="C36" s="64"/>
      <c r="D36" s="64"/>
      <c r="E36" s="233"/>
      <c r="F36" s="233"/>
      <c r="G36" s="233"/>
      <c r="H36" s="102"/>
    </row>
    <row r="37" spans="1:10" ht="18">
      <c r="A37" s="129" t="s">
        <v>81</v>
      </c>
      <c r="B37" s="14"/>
      <c r="C37" s="64"/>
      <c r="D37" s="64"/>
      <c r="E37" s="146"/>
      <c r="F37" s="233"/>
      <c r="G37" s="146"/>
      <c r="H37" s="102"/>
    </row>
    <row r="38" spans="1:10" ht="18">
      <c r="A38" s="131" t="s">
        <v>116</v>
      </c>
      <c r="B38" s="14"/>
      <c r="C38" s="64"/>
      <c r="D38" s="64"/>
      <c r="E38" s="146"/>
      <c r="F38" s="233"/>
      <c r="G38" s="233"/>
      <c r="H38" s="102"/>
    </row>
    <row r="39" spans="1:10">
      <c r="B39" s="14"/>
      <c r="C39" s="17"/>
      <c r="D39" s="17"/>
      <c r="E39" s="233"/>
      <c r="F39" s="98"/>
      <c r="G39" s="98"/>
      <c r="H39" s="102"/>
    </row>
    <row r="40" spans="1:10" ht="15.75" customHeight="1">
      <c r="A40" s="143"/>
      <c r="D40" s="126"/>
      <c r="E40" s="105"/>
      <c r="F40" s="105"/>
      <c r="G40" s="104"/>
      <c r="H40" s="8"/>
      <c r="I40" s="239"/>
      <c r="J40" s="10"/>
    </row>
    <row r="41" spans="1:10" ht="15.75" customHeight="1">
      <c r="B41" s="161"/>
      <c r="C41" s="249" t="s">
        <v>131</v>
      </c>
      <c r="D41" s="162"/>
      <c r="E41" s="162"/>
      <c r="F41" s="48"/>
      <c r="G41" s="163"/>
      <c r="H41" s="164"/>
      <c r="I41" s="240"/>
      <c r="J41" s="42"/>
    </row>
    <row r="42" spans="1:10" ht="17.25">
      <c r="A42" s="94" t="s">
        <v>65</v>
      </c>
      <c r="C42" s="170" t="s">
        <v>62</v>
      </c>
      <c r="D42" s="170" t="s">
        <v>70</v>
      </c>
      <c r="E42" s="170" t="s">
        <v>148</v>
      </c>
      <c r="G42" s="165"/>
      <c r="H42" s="165"/>
      <c r="I42" s="241"/>
    </row>
    <row r="43" spans="1:10">
      <c r="A43" s="29" t="s">
        <v>59</v>
      </c>
      <c r="B43" s="29"/>
      <c r="C43" s="171"/>
      <c r="D43" s="172"/>
      <c r="E43" s="173"/>
      <c r="G43" s="31"/>
      <c r="H43" s="31"/>
      <c r="I43" s="31"/>
      <c r="J43" s="49"/>
    </row>
    <row r="44" spans="1:10">
      <c r="A44" s="17" t="s">
        <v>60</v>
      </c>
      <c r="B44" s="17"/>
      <c r="C44" s="101">
        <v>13313</v>
      </c>
      <c r="D44" s="36">
        <v>0.54320000000000002</v>
      </c>
      <c r="E44" s="36">
        <v>6.0837235877126188E-2</v>
      </c>
      <c r="G44" s="101"/>
      <c r="H44" s="36"/>
      <c r="I44" s="31"/>
      <c r="J44" s="116"/>
    </row>
    <row r="45" spans="1:10">
      <c r="A45" s="17" t="s">
        <v>61</v>
      </c>
      <c r="B45" s="17"/>
      <c r="C45" s="101">
        <v>7971</v>
      </c>
      <c r="D45" s="36">
        <v>0.32519999999999999</v>
      </c>
      <c r="E45" s="36">
        <v>4.4843728574044742E-2</v>
      </c>
      <c r="G45" s="101"/>
      <c r="H45" s="36"/>
      <c r="I45" s="31"/>
    </row>
    <row r="46" spans="1:10">
      <c r="A46" s="17" t="s">
        <v>95</v>
      </c>
      <c r="B46" s="17"/>
      <c r="C46" s="101">
        <v>1871</v>
      </c>
      <c r="D46" s="36">
        <v>7.6300000000000007E-2</v>
      </c>
      <c r="E46" s="36">
        <v>4.6049581260371626E-2</v>
      </c>
      <c r="G46" s="101"/>
      <c r="H46" s="36"/>
      <c r="I46" s="31"/>
    </row>
    <row r="47" spans="1:10">
      <c r="A47" s="17" t="s">
        <v>66</v>
      </c>
      <c r="B47" s="17"/>
      <c r="C47" s="101">
        <v>1119</v>
      </c>
      <c r="D47" s="36">
        <v>4.5600000000000002E-2</v>
      </c>
      <c r="E47" s="36">
        <v>0.15791122715584646</v>
      </c>
      <c r="F47" s="17"/>
      <c r="G47" s="101"/>
      <c r="H47" s="36"/>
      <c r="I47" s="31"/>
      <c r="J47" s="17"/>
    </row>
    <row r="48" spans="1:10">
      <c r="A48" s="17" t="s">
        <v>91</v>
      </c>
      <c r="B48" s="17"/>
      <c r="C48" s="101">
        <v>138</v>
      </c>
      <c r="D48" s="36">
        <v>5.5999999999999999E-3</v>
      </c>
      <c r="E48" s="36">
        <v>0.12500000000000006</v>
      </c>
      <c r="F48" s="17"/>
      <c r="G48" s="243"/>
      <c r="H48" s="36"/>
      <c r="I48" s="31"/>
      <c r="J48" s="17"/>
    </row>
    <row r="49" spans="1:9">
      <c r="A49" s="37" t="s">
        <v>77</v>
      </c>
      <c r="B49" s="37"/>
      <c r="C49" s="130">
        <v>99</v>
      </c>
      <c r="D49" s="275">
        <v>4.1000000000000003E-3</v>
      </c>
      <c r="E49" s="275">
        <v>4.5000000017882624E-2</v>
      </c>
      <c r="G49" s="101"/>
      <c r="H49" s="36"/>
      <c r="I49" s="31"/>
    </row>
    <row r="50" spans="1:9">
      <c r="A50" s="37" t="s">
        <v>72</v>
      </c>
      <c r="B50" s="37"/>
      <c r="C50" s="130">
        <v>24511</v>
      </c>
      <c r="D50" s="275">
        <v>1.0000000000000002</v>
      </c>
      <c r="E50" s="275">
        <v>6.0428259645138351E-2</v>
      </c>
      <c r="G50" s="101"/>
      <c r="H50" s="166"/>
      <c r="I50" s="31"/>
    </row>
    <row r="51" spans="1:9" ht="18" customHeight="1">
      <c r="C51" s="8"/>
      <c r="G51" s="43"/>
      <c r="H51" s="17"/>
      <c r="I51" s="31"/>
    </row>
    <row r="52" spans="1:9" ht="16.5">
      <c r="A52" s="29" t="s">
        <v>67</v>
      </c>
      <c r="B52" s="174"/>
      <c r="C52" s="136">
        <v>12447</v>
      </c>
      <c r="D52" s="173">
        <v>0.50781281873444573</v>
      </c>
      <c r="G52" s="101"/>
      <c r="H52" s="36"/>
      <c r="I52" s="31"/>
    </row>
    <row r="53" spans="1:9" ht="16.5">
      <c r="A53" s="37" t="s">
        <v>68</v>
      </c>
      <c r="B53" s="175"/>
      <c r="C53" s="130">
        <v>12064</v>
      </c>
      <c r="D53" s="275">
        <v>0.49218718126555422</v>
      </c>
      <c r="G53" s="101"/>
      <c r="H53" s="36"/>
      <c r="I53" s="31"/>
    </row>
    <row r="56" spans="1:9">
      <c r="A56" s="167" t="s">
        <v>69</v>
      </c>
      <c r="B56" s="168">
        <v>2011</v>
      </c>
      <c r="C56" s="168">
        <v>2012</v>
      </c>
      <c r="D56" s="168">
        <v>2013</v>
      </c>
      <c r="E56" s="168">
        <v>2014</v>
      </c>
      <c r="F56" s="168"/>
      <c r="G56" s="168">
        <v>2015</v>
      </c>
      <c r="H56" s="168">
        <v>2016</v>
      </c>
      <c r="I56" s="242" t="s">
        <v>126</v>
      </c>
    </row>
    <row r="57" spans="1:9">
      <c r="A57" s="169" t="s">
        <v>75</v>
      </c>
      <c r="B57" s="248">
        <v>0.12264524732143163</v>
      </c>
      <c r="C57" s="248">
        <v>0.19083675007595075</v>
      </c>
      <c r="D57" s="248">
        <v>0.16535222406767841</v>
      </c>
      <c r="E57" s="248">
        <v>5.7373726079397752E-2</v>
      </c>
      <c r="F57" s="248"/>
      <c r="G57" s="248">
        <v>0.11582128606677135</v>
      </c>
      <c r="H57" s="248">
        <v>4.099059712327668E-4</v>
      </c>
      <c r="I57" s="248">
        <v>0.34756086041753864</v>
      </c>
    </row>
    <row r="58" spans="1:9" ht="18">
      <c r="A58" s="131" t="s">
        <v>74</v>
      </c>
      <c r="B58" s="63"/>
      <c r="C58" s="63"/>
      <c r="D58" s="63"/>
      <c r="E58" s="119"/>
      <c r="F58" s="119"/>
      <c r="G58" s="119"/>
      <c r="H58" s="119"/>
    </row>
    <row r="59" spans="1:9" ht="18">
      <c r="A59" s="131"/>
    </row>
  </sheetData>
  <mergeCells count="4">
    <mergeCell ref="A1:J1"/>
    <mergeCell ref="A2:J2"/>
    <mergeCell ref="A4:J4"/>
    <mergeCell ref="A3:J3"/>
  </mergeCells>
  <phoneticPr fontId="0" type="noConversion"/>
  <pageMargins left="0.18" right="0.3" top="0.78740157480314965" bottom="0.23622047244094491" header="0" footer="0"/>
  <pageSetup scale="70" orientation="portrait" horizontalDpi="300" verticalDpi="300" r:id="rId1"/>
  <headerFooter alignWithMargins="0"/>
  <drawing r:id="rId2"/>
  <legacyDrawing r:id="rId3"/>
  <oleObjects>
    <oleObject progId="Word.Picture.8" shapeId="23553" r:id="rId4"/>
    <oleObject progId="Word.Picture.8" shapeId="23557" r:id="rId5"/>
    <oleObject progId="Word.Picture.8" shapeId="23564" r:id="rId6"/>
  </oleObject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/>
  <dimension ref="A1:H593"/>
  <sheetViews>
    <sheetView showGridLines="0" view="pageBreakPreview" zoomScaleNormal="85" zoomScaleSheetLayoutView="100" workbookViewId="0">
      <selection sqref="A1:IV65536"/>
    </sheetView>
  </sheetViews>
  <sheetFormatPr defaultRowHeight="15.75"/>
  <cols>
    <col min="1" max="1" width="24.7109375" style="67" customWidth="1"/>
    <col min="2" max="2" width="1.7109375" style="67" customWidth="1"/>
    <col min="3" max="3" width="10.85546875" style="67" customWidth="1"/>
    <col min="4" max="4" width="10.28515625" style="67" customWidth="1"/>
    <col min="5" max="5" width="10.85546875" style="67" customWidth="1"/>
    <col min="6" max="6" width="10.28515625" style="67" customWidth="1"/>
    <col min="7" max="7" width="15.85546875" style="67" customWidth="1"/>
    <col min="8" max="8" width="5.7109375" style="67" customWidth="1"/>
    <col min="9" max="103" width="7.7109375" style="67" customWidth="1"/>
    <col min="104" max="16384" width="9.140625" style="67"/>
  </cols>
  <sheetData>
    <row r="1" spans="1:8" s="6" customFormat="1" ht="18">
      <c r="A1" s="289" t="s">
        <v>38</v>
      </c>
      <c r="B1" s="289"/>
      <c r="C1" s="289"/>
      <c r="D1" s="289"/>
      <c r="E1" s="289"/>
      <c r="F1" s="289"/>
      <c r="G1" s="289"/>
      <c r="H1" s="43"/>
    </row>
    <row r="2" spans="1:8" s="6" customFormat="1" ht="18">
      <c r="A2" s="290" t="s">
        <v>28</v>
      </c>
      <c r="B2" s="290"/>
      <c r="C2" s="290"/>
      <c r="D2" s="290"/>
      <c r="E2" s="290"/>
      <c r="F2" s="290"/>
      <c r="G2" s="290"/>
      <c r="H2" s="42"/>
    </row>
    <row r="3" spans="1:8" s="6" customFormat="1" ht="18">
      <c r="A3" s="291" t="s">
        <v>50</v>
      </c>
      <c r="B3" s="291"/>
      <c r="C3" s="291"/>
      <c r="D3" s="291"/>
      <c r="E3" s="291"/>
      <c r="F3" s="291"/>
      <c r="G3" s="291"/>
      <c r="H3" s="42"/>
    </row>
    <row r="4" spans="1:8" s="6" customFormat="1" ht="15" customHeight="1">
      <c r="A4" s="290" t="s">
        <v>127</v>
      </c>
      <c r="B4" s="290"/>
      <c r="C4" s="290"/>
      <c r="D4" s="290"/>
      <c r="E4" s="290"/>
      <c r="F4" s="290"/>
      <c r="G4" s="290"/>
      <c r="H4" s="42"/>
    </row>
    <row r="5" spans="1:8">
      <c r="B5" s="70"/>
      <c r="C5" s="44"/>
      <c r="D5" s="44"/>
      <c r="E5" s="44"/>
      <c r="F5" s="44"/>
      <c r="G5" s="44"/>
      <c r="H5" s="44"/>
    </row>
    <row r="6" spans="1:8">
      <c r="B6" s="66"/>
      <c r="C6" s="65"/>
      <c r="D6" s="44"/>
      <c r="E6" s="65"/>
      <c r="F6" s="65"/>
      <c r="G6" s="65"/>
      <c r="H6" s="66"/>
    </row>
    <row r="7" spans="1:8">
      <c r="A7" s="70"/>
      <c r="B7" s="68"/>
      <c r="C7" s="297"/>
      <c r="D7" s="297"/>
      <c r="E7" s="297"/>
      <c r="F7" s="297"/>
      <c r="G7" s="297"/>
      <c r="H7" s="44"/>
    </row>
    <row r="8" spans="1:8" ht="19.5">
      <c r="C8" s="16" t="s">
        <v>128</v>
      </c>
      <c r="D8" s="132" t="s">
        <v>70</v>
      </c>
      <c r="E8" s="16" t="s">
        <v>97</v>
      </c>
      <c r="F8" s="132" t="s">
        <v>70</v>
      </c>
      <c r="G8" s="133" t="s">
        <v>71</v>
      </c>
      <c r="H8" s="71"/>
    </row>
    <row r="9" spans="1:8">
      <c r="A9" s="73" t="s">
        <v>53</v>
      </c>
      <c r="C9" s="234">
        <v>25826</v>
      </c>
      <c r="D9" s="186">
        <v>100</v>
      </c>
      <c r="E9" s="234">
        <v>23595</v>
      </c>
      <c r="F9" s="222">
        <v>100</v>
      </c>
      <c r="G9" s="134">
        <v>9.4553930917567364</v>
      </c>
      <c r="H9" s="74"/>
    </row>
    <row r="10" spans="1:8">
      <c r="A10" s="77" t="s">
        <v>13</v>
      </c>
      <c r="B10" s="78"/>
      <c r="C10" s="226">
        <v>14060</v>
      </c>
      <c r="D10" s="188">
        <v>54.4</v>
      </c>
      <c r="E10" s="226">
        <v>12880</v>
      </c>
      <c r="F10" s="210">
        <v>54.6</v>
      </c>
      <c r="G10" s="124">
        <v>9.1614906832298217</v>
      </c>
      <c r="H10" s="74"/>
    </row>
    <row r="11" spans="1:8">
      <c r="A11" s="79" t="s">
        <v>12</v>
      </c>
      <c r="B11" s="78"/>
      <c r="C11" s="235">
        <v>11766</v>
      </c>
      <c r="D11" s="188">
        <v>45.6</v>
      </c>
      <c r="E11" s="235">
        <v>10715</v>
      </c>
      <c r="F11" s="210">
        <v>45.4</v>
      </c>
      <c r="G11" s="135">
        <v>9.8086794213719131</v>
      </c>
      <c r="H11" s="74"/>
    </row>
    <row r="12" spans="1:8">
      <c r="A12" s="81" t="s">
        <v>54</v>
      </c>
      <c r="B12" s="78"/>
      <c r="C12" s="234">
        <v>1138</v>
      </c>
      <c r="D12" s="186">
        <v>4.4000000000000004</v>
      </c>
      <c r="E12" s="234">
        <v>1037</v>
      </c>
      <c r="F12" s="222">
        <v>4.4000000000000004</v>
      </c>
      <c r="G12" s="134">
        <v>9.7396335583413762</v>
      </c>
      <c r="H12" s="72"/>
    </row>
    <row r="13" spans="1:8">
      <c r="A13" s="78" t="s">
        <v>55</v>
      </c>
      <c r="B13" s="78"/>
      <c r="C13" s="236">
        <v>6745</v>
      </c>
      <c r="D13" s="188">
        <v>26.1</v>
      </c>
      <c r="E13" s="236">
        <v>6160</v>
      </c>
      <c r="F13" s="210">
        <v>26.1</v>
      </c>
      <c r="G13" s="123">
        <v>9.4967532467532543</v>
      </c>
      <c r="H13" s="72"/>
    </row>
    <row r="14" spans="1:8">
      <c r="A14" s="90" t="s">
        <v>56</v>
      </c>
      <c r="B14" s="78"/>
      <c r="C14" s="235">
        <v>7883</v>
      </c>
      <c r="D14" s="237">
        <v>30.5</v>
      </c>
      <c r="E14" s="235">
        <v>7197</v>
      </c>
      <c r="F14" s="238">
        <v>30.5</v>
      </c>
      <c r="G14" s="135">
        <v>9.5317493400027828</v>
      </c>
      <c r="H14" s="74"/>
    </row>
    <row r="15" spans="1:8">
      <c r="A15" s="159" t="s">
        <v>84</v>
      </c>
      <c r="C15" s="234">
        <v>3883</v>
      </c>
      <c r="D15" s="204">
        <v>15</v>
      </c>
      <c r="E15" s="234">
        <v>3518</v>
      </c>
      <c r="F15" s="204">
        <v>14.9</v>
      </c>
      <c r="G15" s="134">
        <v>10.375213189312117</v>
      </c>
      <c r="H15" s="74"/>
    </row>
    <row r="16" spans="1:8">
      <c r="A16" s="17" t="s">
        <v>3</v>
      </c>
      <c r="C16" s="121">
        <v>740</v>
      </c>
      <c r="D16" s="204">
        <v>2.9</v>
      </c>
      <c r="E16" s="121">
        <v>639</v>
      </c>
      <c r="F16" s="204">
        <v>2.7</v>
      </c>
      <c r="G16" s="123">
        <v>15.80594679186229</v>
      </c>
      <c r="H16" s="72"/>
    </row>
    <row r="17" spans="1:8">
      <c r="A17" s="18" t="s">
        <v>40</v>
      </c>
      <c r="C17" s="190">
        <v>344</v>
      </c>
      <c r="D17" s="206">
        <v>1.2999999999999994</v>
      </c>
      <c r="E17" s="190">
        <v>319</v>
      </c>
      <c r="F17" s="206">
        <v>1.3999999999999995</v>
      </c>
      <c r="G17" s="124">
        <v>7.8369905956112929</v>
      </c>
      <c r="H17" s="72"/>
    </row>
    <row r="18" spans="1:8">
      <c r="A18" s="67" t="s">
        <v>37</v>
      </c>
      <c r="C18" s="121">
        <v>4967</v>
      </c>
      <c r="D18" s="186">
        <v>19.2</v>
      </c>
      <c r="E18" s="121">
        <v>4476</v>
      </c>
      <c r="F18" s="204">
        <v>19</v>
      </c>
      <c r="G18" s="134">
        <v>10.969615728328863</v>
      </c>
      <c r="H18" s="74"/>
    </row>
    <row r="19" spans="1:8">
      <c r="A19" s="75" t="s">
        <v>27</v>
      </c>
      <c r="C19" s="287">
        <v>613.5</v>
      </c>
      <c r="D19" s="206"/>
      <c r="E19" s="190">
        <v>934</v>
      </c>
      <c r="F19" s="206"/>
      <c r="G19" s="193">
        <v>-34.314775160599574</v>
      </c>
      <c r="H19" s="74"/>
    </row>
    <row r="20" spans="1:8" s="83" customFormat="1" ht="7.5" customHeight="1">
      <c r="A20" s="67"/>
      <c r="B20" s="67"/>
      <c r="C20" s="67"/>
      <c r="D20" s="67"/>
      <c r="E20" s="67"/>
      <c r="F20" s="67"/>
      <c r="G20" s="67"/>
    </row>
    <row r="21" spans="1:8" s="83" customFormat="1" ht="18">
      <c r="A21" s="131" t="s">
        <v>94</v>
      </c>
      <c r="B21" s="67"/>
      <c r="C21" s="122"/>
      <c r="D21" s="67"/>
      <c r="E21" s="67"/>
      <c r="F21" s="67"/>
      <c r="G21" s="67"/>
    </row>
    <row r="22" spans="1:8" s="83" customFormat="1" ht="18">
      <c r="A22" s="131"/>
      <c r="B22" s="67"/>
      <c r="C22" s="280"/>
      <c r="D22" s="67"/>
      <c r="E22" s="67"/>
      <c r="F22" s="67"/>
      <c r="G22" s="67"/>
    </row>
    <row r="23" spans="1:8" s="83" customFormat="1">
      <c r="A23" s="67"/>
      <c r="B23" s="67"/>
      <c r="C23" s="280"/>
      <c r="D23" s="67"/>
      <c r="E23" s="67"/>
      <c r="F23" s="67"/>
      <c r="G23" s="67"/>
    </row>
    <row r="24" spans="1:8" s="83" customFormat="1">
      <c r="B24" s="12"/>
      <c r="C24" s="23"/>
      <c r="D24" s="67"/>
      <c r="E24" s="23"/>
      <c r="F24" s="36"/>
      <c r="G24" s="123"/>
    </row>
    <row r="25" spans="1:8" s="83" customFormat="1">
      <c r="A25" s="8" t="s">
        <v>49</v>
      </c>
      <c r="B25" s="13"/>
      <c r="C25" s="3"/>
      <c r="D25" s="9"/>
      <c r="E25" s="9"/>
      <c r="F25" s="67"/>
      <c r="G25" s="67"/>
    </row>
    <row r="26" spans="1:8" s="83" customFormat="1">
      <c r="A26" s="2" t="s">
        <v>24</v>
      </c>
      <c r="B26" s="14"/>
      <c r="C26" s="183"/>
      <c r="D26" s="109"/>
      <c r="E26" s="109"/>
      <c r="F26" s="75"/>
      <c r="G26" s="75"/>
    </row>
    <row r="27" spans="1:8" s="83" customFormat="1">
      <c r="A27" s="6" t="s">
        <v>34</v>
      </c>
      <c r="B27" s="6"/>
      <c r="C27" s="179">
        <v>297.702</v>
      </c>
      <c r="D27" s="187">
        <v>49.300000000000004</v>
      </c>
      <c r="E27" s="179">
        <v>271.28700000000003</v>
      </c>
      <c r="F27" s="185">
        <v>46</v>
      </c>
      <c r="G27" s="19">
        <v>9.7369206781010362</v>
      </c>
    </row>
    <row r="28" spans="1:8" s="83" customFormat="1">
      <c r="A28" s="67" t="s">
        <v>89</v>
      </c>
      <c r="C28" s="180">
        <v>131.50900000000001</v>
      </c>
      <c r="D28" s="187">
        <v>21.7</v>
      </c>
      <c r="E28" s="182">
        <v>153.2544</v>
      </c>
      <c r="F28" s="185">
        <v>26</v>
      </c>
      <c r="G28" s="19">
        <v>-14.189086903867032</v>
      </c>
    </row>
    <row r="29" spans="1:8" s="83" customFormat="1">
      <c r="A29" s="83" t="s">
        <v>90</v>
      </c>
      <c r="C29" s="180">
        <v>175.56500000000003</v>
      </c>
      <c r="D29" s="187">
        <v>29</v>
      </c>
      <c r="E29" s="182">
        <v>164.792</v>
      </c>
      <c r="F29" s="185">
        <v>28</v>
      </c>
      <c r="G29" s="19">
        <v>6.6373319093160017</v>
      </c>
    </row>
    <row r="30" spans="1:8" s="83" customFormat="1" ht="16.5" thickBot="1">
      <c r="A30" s="25" t="s">
        <v>87</v>
      </c>
      <c r="B30" s="1"/>
      <c r="C30" s="181">
        <v>604.77600000000007</v>
      </c>
      <c r="D30" s="205">
        <v>100</v>
      </c>
      <c r="E30" s="181">
        <v>589.43340000000012</v>
      </c>
      <c r="F30" s="205">
        <v>100</v>
      </c>
      <c r="G30" s="147">
        <v>2.6029403830865272</v>
      </c>
    </row>
    <row r="31" spans="1:8" s="83" customFormat="1" ht="16.5" thickTop="1">
      <c r="A31" s="67"/>
      <c r="B31" s="67"/>
    </row>
    <row r="32" spans="1:8" s="83" customFormat="1">
      <c r="A32" s="67"/>
      <c r="B32" s="67"/>
    </row>
    <row r="33" spans="1:2" s="83" customFormat="1">
      <c r="A33" s="67"/>
      <c r="B33" s="67"/>
    </row>
    <row r="34" spans="1:2" s="83" customFormat="1">
      <c r="A34" s="67"/>
      <c r="B34" s="67"/>
    </row>
    <row r="35" spans="1:2" s="83" customFormat="1">
      <c r="A35" s="67"/>
      <c r="B35" s="67"/>
    </row>
    <row r="36" spans="1:2" s="83" customFormat="1">
      <c r="A36" s="67"/>
      <c r="B36" s="67"/>
    </row>
    <row r="37" spans="1:2" s="83" customFormat="1">
      <c r="A37" s="67"/>
      <c r="B37" s="67"/>
    </row>
    <row r="38" spans="1:2" s="83" customFormat="1">
      <c r="A38" s="67"/>
      <c r="B38" s="67"/>
    </row>
    <row r="39" spans="1:2" s="83" customFormat="1">
      <c r="A39" s="67"/>
      <c r="B39" s="67"/>
    </row>
    <row r="40" spans="1:2" s="83" customFormat="1">
      <c r="A40" s="67"/>
      <c r="B40" s="67"/>
    </row>
    <row r="41" spans="1:2" s="83" customFormat="1">
      <c r="A41" s="67"/>
      <c r="B41" s="67"/>
    </row>
    <row r="42" spans="1:2" s="83" customFormat="1">
      <c r="A42" s="67"/>
      <c r="B42" s="67"/>
    </row>
    <row r="43" spans="1:2" s="83" customFormat="1">
      <c r="A43" s="67"/>
      <c r="B43" s="67"/>
    </row>
    <row r="44" spans="1:2" s="83" customFormat="1">
      <c r="A44" s="67"/>
      <c r="B44" s="67"/>
    </row>
    <row r="45" spans="1:2" s="83" customFormat="1">
      <c r="A45" s="67"/>
      <c r="B45" s="67"/>
    </row>
    <row r="46" spans="1:2" s="83" customFormat="1">
      <c r="A46" s="67"/>
      <c r="B46" s="67"/>
    </row>
    <row r="47" spans="1:2" s="83" customFormat="1">
      <c r="A47" s="67"/>
      <c r="B47" s="67"/>
    </row>
    <row r="48" spans="1:2" s="83" customFormat="1">
      <c r="A48" s="67"/>
      <c r="B48" s="67"/>
    </row>
    <row r="49" spans="1:2" s="83" customFormat="1">
      <c r="A49" s="67"/>
      <c r="B49" s="67"/>
    </row>
    <row r="50" spans="1:2" s="83" customFormat="1">
      <c r="A50" s="67"/>
      <c r="B50" s="67"/>
    </row>
    <row r="51" spans="1:2" s="83" customFormat="1">
      <c r="A51" s="67"/>
      <c r="B51" s="67"/>
    </row>
    <row r="52" spans="1:2" s="83" customFormat="1">
      <c r="A52" s="67"/>
      <c r="B52" s="67"/>
    </row>
    <row r="53" spans="1:2" s="83" customFormat="1">
      <c r="A53" s="67"/>
      <c r="B53" s="67"/>
    </row>
    <row r="54" spans="1:2" s="83" customFormat="1">
      <c r="A54" s="67"/>
      <c r="B54" s="67"/>
    </row>
    <row r="55" spans="1:2" s="83" customFormat="1">
      <c r="A55" s="67"/>
      <c r="B55" s="67"/>
    </row>
    <row r="56" spans="1:2" s="83" customFormat="1">
      <c r="A56" s="67"/>
      <c r="B56" s="67"/>
    </row>
    <row r="57" spans="1:2" s="83" customFormat="1">
      <c r="A57" s="67"/>
      <c r="B57" s="67"/>
    </row>
    <row r="58" spans="1:2" s="83" customFormat="1">
      <c r="A58" s="67"/>
      <c r="B58" s="67"/>
    </row>
    <row r="59" spans="1:2" s="83" customFormat="1">
      <c r="A59" s="67"/>
      <c r="B59" s="67"/>
    </row>
    <row r="60" spans="1:2" s="83" customFormat="1">
      <c r="A60" s="67"/>
      <c r="B60" s="67"/>
    </row>
    <row r="61" spans="1:2" s="83" customFormat="1">
      <c r="A61" s="67"/>
      <c r="B61" s="67"/>
    </row>
    <row r="62" spans="1:2" s="83" customFormat="1">
      <c r="A62" s="67"/>
      <c r="B62" s="67"/>
    </row>
    <row r="63" spans="1:2" s="83" customFormat="1">
      <c r="A63" s="67"/>
      <c r="B63" s="67"/>
    </row>
    <row r="64" spans="1:2" s="83" customFormat="1">
      <c r="A64" s="67"/>
      <c r="B64" s="67"/>
    </row>
    <row r="65" spans="1:2" s="83" customFormat="1">
      <c r="A65" s="67"/>
      <c r="B65" s="67"/>
    </row>
    <row r="66" spans="1:2" s="83" customFormat="1">
      <c r="A66" s="67"/>
      <c r="B66" s="67"/>
    </row>
    <row r="67" spans="1:2" s="83" customFormat="1">
      <c r="A67" s="67"/>
      <c r="B67" s="67"/>
    </row>
    <row r="68" spans="1:2" s="83" customFormat="1">
      <c r="A68" s="67"/>
      <c r="B68" s="67"/>
    </row>
    <row r="69" spans="1:2" s="83" customFormat="1">
      <c r="A69" s="67"/>
      <c r="B69" s="67"/>
    </row>
    <row r="70" spans="1:2" s="83" customFormat="1">
      <c r="A70" s="67"/>
      <c r="B70" s="67"/>
    </row>
    <row r="71" spans="1:2" s="83" customFormat="1">
      <c r="A71" s="67"/>
      <c r="B71" s="67"/>
    </row>
    <row r="72" spans="1:2" s="83" customFormat="1">
      <c r="A72" s="67"/>
      <c r="B72" s="67"/>
    </row>
    <row r="73" spans="1:2" s="83" customFormat="1">
      <c r="A73" s="67"/>
      <c r="B73" s="67"/>
    </row>
    <row r="74" spans="1:2" s="83" customFormat="1">
      <c r="A74" s="67"/>
      <c r="B74" s="67"/>
    </row>
    <row r="75" spans="1:2" s="83" customFormat="1">
      <c r="A75" s="67"/>
      <c r="B75" s="67"/>
    </row>
    <row r="76" spans="1:2" s="83" customFormat="1">
      <c r="A76" s="67"/>
      <c r="B76" s="67"/>
    </row>
    <row r="77" spans="1:2" s="83" customFormat="1">
      <c r="A77" s="67"/>
      <c r="B77" s="67"/>
    </row>
    <row r="78" spans="1:2" s="83" customFormat="1">
      <c r="A78" s="67"/>
      <c r="B78" s="67"/>
    </row>
    <row r="79" spans="1:2" s="83" customFormat="1">
      <c r="A79" s="67"/>
      <c r="B79" s="67"/>
    </row>
    <row r="80" spans="1:2" s="83" customFormat="1">
      <c r="A80" s="67"/>
      <c r="B80" s="67"/>
    </row>
    <row r="81" spans="1:2" s="83" customFormat="1">
      <c r="A81" s="67"/>
      <c r="B81" s="67"/>
    </row>
    <row r="82" spans="1:2" s="83" customFormat="1">
      <c r="A82" s="67"/>
      <c r="B82" s="67"/>
    </row>
    <row r="83" spans="1:2" s="83" customFormat="1">
      <c r="A83" s="67"/>
      <c r="B83" s="67"/>
    </row>
    <row r="84" spans="1:2" s="83" customFormat="1">
      <c r="A84" s="67"/>
      <c r="B84" s="67"/>
    </row>
    <row r="85" spans="1:2" s="83" customFormat="1">
      <c r="A85" s="67"/>
      <c r="B85" s="67"/>
    </row>
    <row r="86" spans="1:2" s="83" customFormat="1">
      <c r="A86" s="67"/>
      <c r="B86" s="67"/>
    </row>
    <row r="87" spans="1:2" s="83" customFormat="1">
      <c r="A87" s="67"/>
      <c r="B87" s="67"/>
    </row>
    <row r="88" spans="1:2" s="83" customFormat="1">
      <c r="A88" s="67"/>
      <c r="B88" s="67"/>
    </row>
    <row r="89" spans="1:2" s="83" customFormat="1">
      <c r="A89" s="67"/>
      <c r="B89" s="67"/>
    </row>
    <row r="90" spans="1:2" s="83" customFormat="1">
      <c r="A90" s="67"/>
      <c r="B90" s="67"/>
    </row>
    <row r="91" spans="1:2" s="83" customFormat="1">
      <c r="A91" s="67"/>
      <c r="B91" s="67"/>
    </row>
    <row r="92" spans="1:2" s="83" customFormat="1">
      <c r="A92" s="67"/>
      <c r="B92" s="67"/>
    </row>
    <row r="93" spans="1:2" s="83" customFormat="1">
      <c r="A93" s="67"/>
      <c r="B93" s="67"/>
    </row>
    <row r="94" spans="1:2" s="83" customFormat="1">
      <c r="A94" s="67"/>
      <c r="B94" s="67"/>
    </row>
    <row r="95" spans="1:2" s="83" customFormat="1">
      <c r="A95" s="67"/>
      <c r="B95" s="67"/>
    </row>
    <row r="96" spans="1:2" s="83" customFormat="1">
      <c r="A96" s="67"/>
      <c r="B96" s="67"/>
    </row>
    <row r="97" spans="1:2" s="83" customFormat="1">
      <c r="A97" s="67"/>
      <c r="B97" s="67"/>
    </row>
    <row r="98" spans="1:2" s="83" customFormat="1">
      <c r="A98" s="67"/>
      <c r="B98" s="67"/>
    </row>
    <row r="99" spans="1:2" s="83" customFormat="1">
      <c r="A99" s="67"/>
      <c r="B99" s="67"/>
    </row>
    <row r="100" spans="1:2" s="83" customFormat="1">
      <c r="A100" s="67"/>
      <c r="B100" s="67"/>
    </row>
    <row r="101" spans="1:2" s="83" customFormat="1">
      <c r="A101" s="67"/>
      <c r="B101" s="67"/>
    </row>
    <row r="102" spans="1:2" s="83" customFormat="1">
      <c r="A102" s="67"/>
      <c r="B102" s="67"/>
    </row>
    <row r="103" spans="1:2" s="83" customFormat="1">
      <c r="A103" s="67"/>
      <c r="B103" s="67"/>
    </row>
    <row r="104" spans="1:2" s="83" customFormat="1">
      <c r="A104" s="67"/>
      <c r="B104" s="67"/>
    </row>
    <row r="105" spans="1:2" s="83" customFormat="1">
      <c r="A105" s="67"/>
      <c r="B105" s="67"/>
    </row>
    <row r="106" spans="1:2" s="83" customFormat="1">
      <c r="A106" s="67"/>
      <c r="B106" s="67"/>
    </row>
    <row r="107" spans="1:2" s="83" customFormat="1">
      <c r="A107" s="67"/>
      <c r="B107" s="67"/>
    </row>
    <row r="108" spans="1:2" s="83" customFormat="1">
      <c r="A108" s="67"/>
      <c r="B108" s="67"/>
    </row>
    <row r="109" spans="1:2" s="83" customFormat="1">
      <c r="A109" s="67"/>
      <c r="B109" s="67"/>
    </row>
    <row r="110" spans="1:2" s="83" customFormat="1">
      <c r="A110" s="67"/>
      <c r="B110" s="67"/>
    </row>
    <row r="111" spans="1:2" s="83" customFormat="1">
      <c r="A111" s="67"/>
      <c r="B111" s="67"/>
    </row>
    <row r="112" spans="1:2" s="83" customFormat="1">
      <c r="A112" s="67"/>
      <c r="B112" s="67"/>
    </row>
    <row r="113" spans="1:2" s="83" customFormat="1">
      <c r="A113" s="67"/>
      <c r="B113" s="67"/>
    </row>
    <row r="114" spans="1:2" s="83" customFormat="1">
      <c r="A114" s="67"/>
      <c r="B114" s="67"/>
    </row>
    <row r="115" spans="1:2" s="83" customFormat="1">
      <c r="A115" s="67"/>
      <c r="B115" s="67"/>
    </row>
    <row r="116" spans="1:2" s="83" customFormat="1">
      <c r="A116" s="67"/>
      <c r="B116" s="67"/>
    </row>
    <row r="117" spans="1:2" s="83" customFormat="1">
      <c r="A117" s="67"/>
      <c r="B117" s="67"/>
    </row>
    <row r="118" spans="1:2" s="83" customFormat="1">
      <c r="A118" s="67"/>
      <c r="B118" s="67"/>
    </row>
    <row r="119" spans="1:2" s="83" customFormat="1">
      <c r="A119" s="67"/>
      <c r="B119" s="67"/>
    </row>
    <row r="120" spans="1:2" s="83" customFormat="1">
      <c r="A120" s="67"/>
      <c r="B120" s="67"/>
    </row>
    <row r="121" spans="1:2" s="83" customFormat="1">
      <c r="A121" s="67"/>
      <c r="B121" s="67"/>
    </row>
    <row r="122" spans="1:2" s="83" customFormat="1">
      <c r="A122" s="67"/>
      <c r="B122" s="67"/>
    </row>
    <row r="123" spans="1:2" s="83" customFormat="1">
      <c r="A123" s="67"/>
      <c r="B123" s="67"/>
    </row>
    <row r="124" spans="1:2" s="83" customFormat="1">
      <c r="A124" s="67"/>
      <c r="B124" s="67"/>
    </row>
    <row r="125" spans="1:2" s="83" customFormat="1">
      <c r="A125" s="67"/>
      <c r="B125" s="67"/>
    </row>
    <row r="126" spans="1:2" s="83" customFormat="1">
      <c r="A126" s="67"/>
      <c r="B126" s="67"/>
    </row>
    <row r="127" spans="1:2" s="83" customFormat="1">
      <c r="A127" s="67"/>
      <c r="B127" s="67"/>
    </row>
    <row r="128" spans="1:2" s="83" customFormat="1">
      <c r="A128" s="67"/>
      <c r="B128" s="67"/>
    </row>
    <row r="129" spans="1:2" s="83" customFormat="1">
      <c r="A129" s="67"/>
      <c r="B129" s="67"/>
    </row>
    <row r="130" spans="1:2" s="83" customFormat="1">
      <c r="A130" s="67"/>
      <c r="B130" s="67"/>
    </row>
    <row r="131" spans="1:2" s="83" customFormat="1">
      <c r="A131" s="67"/>
      <c r="B131" s="67"/>
    </row>
    <row r="132" spans="1:2" s="83" customFormat="1">
      <c r="A132" s="67"/>
      <c r="B132" s="67"/>
    </row>
    <row r="133" spans="1:2" s="83" customFormat="1">
      <c r="A133" s="67"/>
      <c r="B133" s="67"/>
    </row>
    <row r="134" spans="1:2" s="83" customFormat="1">
      <c r="A134" s="67"/>
      <c r="B134" s="67"/>
    </row>
    <row r="135" spans="1:2" s="83" customFormat="1">
      <c r="A135" s="67"/>
      <c r="B135" s="67"/>
    </row>
    <row r="136" spans="1:2" s="83" customFormat="1">
      <c r="A136" s="67"/>
      <c r="B136" s="67"/>
    </row>
    <row r="137" spans="1:2" s="83" customFormat="1">
      <c r="A137" s="67"/>
      <c r="B137" s="67"/>
    </row>
    <row r="138" spans="1:2" s="83" customFormat="1">
      <c r="A138" s="67"/>
      <c r="B138" s="67"/>
    </row>
    <row r="139" spans="1:2" s="83" customFormat="1">
      <c r="A139" s="67"/>
      <c r="B139" s="67"/>
    </row>
    <row r="140" spans="1:2" s="83" customFormat="1">
      <c r="A140" s="67"/>
      <c r="B140" s="67"/>
    </row>
    <row r="141" spans="1:2" s="83" customFormat="1">
      <c r="A141" s="67"/>
      <c r="B141" s="67"/>
    </row>
    <row r="142" spans="1:2" s="83" customFormat="1">
      <c r="A142" s="67"/>
      <c r="B142" s="67"/>
    </row>
    <row r="143" spans="1:2" s="83" customFormat="1">
      <c r="A143" s="67"/>
      <c r="B143" s="67"/>
    </row>
    <row r="144" spans="1:2" s="83" customFormat="1">
      <c r="A144" s="67"/>
      <c r="B144" s="67"/>
    </row>
    <row r="145" spans="1:2" s="83" customFormat="1">
      <c r="A145" s="67"/>
      <c r="B145" s="67"/>
    </row>
    <row r="146" spans="1:2" s="83" customFormat="1">
      <c r="A146" s="67"/>
      <c r="B146" s="67"/>
    </row>
    <row r="147" spans="1:2" s="83" customFormat="1">
      <c r="A147" s="67"/>
      <c r="B147" s="67"/>
    </row>
    <row r="148" spans="1:2" s="83" customFormat="1">
      <c r="A148" s="67"/>
      <c r="B148" s="67"/>
    </row>
    <row r="149" spans="1:2" s="83" customFormat="1">
      <c r="A149" s="67"/>
      <c r="B149" s="67"/>
    </row>
    <row r="150" spans="1:2" s="83" customFormat="1">
      <c r="A150" s="67"/>
      <c r="B150" s="67"/>
    </row>
    <row r="151" spans="1:2" s="83" customFormat="1">
      <c r="A151" s="67"/>
      <c r="B151" s="67"/>
    </row>
    <row r="152" spans="1:2" s="83" customFormat="1">
      <c r="A152" s="67"/>
      <c r="B152" s="67"/>
    </row>
    <row r="153" spans="1:2" s="83" customFormat="1">
      <c r="A153" s="67"/>
      <c r="B153" s="67"/>
    </row>
    <row r="154" spans="1:2" s="83" customFormat="1">
      <c r="A154" s="67"/>
      <c r="B154" s="67"/>
    </row>
    <row r="155" spans="1:2" s="83" customFormat="1">
      <c r="A155" s="67"/>
      <c r="B155" s="67"/>
    </row>
    <row r="156" spans="1:2" s="83" customFormat="1">
      <c r="A156" s="67"/>
      <c r="B156" s="67"/>
    </row>
    <row r="157" spans="1:2" s="83" customFormat="1">
      <c r="A157" s="67"/>
      <c r="B157" s="67"/>
    </row>
    <row r="158" spans="1:2" s="83" customFormat="1">
      <c r="A158" s="67"/>
      <c r="B158" s="67"/>
    </row>
    <row r="159" spans="1:2" s="83" customFormat="1">
      <c r="A159" s="67"/>
      <c r="B159" s="67"/>
    </row>
    <row r="160" spans="1:2" s="83" customFormat="1">
      <c r="A160" s="67"/>
      <c r="B160" s="67"/>
    </row>
    <row r="161" spans="1:2" s="83" customFormat="1">
      <c r="A161" s="67"/>
      <c r="B161" s="67"/>
    </row>
    <row r="162" spans="1:2" s="83" customFormat="1">
      <c r="A162" s="67"/>
      <c r="B162" s="67"/>
    </row>
    <row r="163" spans="1:2" s="83" customFormat="1">
      <c r="A163" s="67"/>
      <c r="B163" s="67"/>
    </row>
    <row r="164" spans="1:2" s="83" customFormat="1">
      <c r="A164" s="67"/>
      <c r="B164" s="67"/>
    </row>
    <row r="165" spans="1:2" s="83" customFormat="1">
      <c r="A165" s="67"/>
      <c r="B165" s="67"/>
    </row>
    <row r="166" spans="1:2" s="83" customFormat="1">
      <c r="A166" s="67"/>
      <c r="B166" s="67"/>
    </row>
    <row r="167" spans="1:2" s="83" customFormat="1">
      <c r="A167" s="67"/>
      <c r="B167" s="67"/>
    </row>
    <row r="168" spans="1:2" s="83" customFormat="1">
      <c r="A168" s="67"/>
      <c r="B168" s="67"/>
    </row>
    <row r="169" spans="1:2" s="83" customFormat="1">
      <c r="A169" s="67"/>
      <c r="B169" s="67"/>
    </row>
    <row r="170" spans="1:2" s="83" customFormat="1">
      <c r="A170" s="67"/>
      <c r="B170" s="67"/>
    </row>
    <row r="171" spans="1:2" s="83" customFormat="1">
      <c r="A171" s="67"/>
      <c r="B171" s="67"/>
    </row>
    <row r="172" spans="1:2" s="83" customFormat="1">
      <c r="A172" s="67"/>
      <c r="B172" s="67"/>
    </row>
    <row r="173" spans="1:2" s="83" customFormat="1">
      <c r="A173" s="67"/>
      <c r="B173" s="67"/>
    </row>
    <row r="174" spans="1:2" s="83" customFormat="1">
      <c r="A174" s="67"/>
      <c r="B174" s="67"/>
    </row>
    <row r="175" spans="1:2" s="83" customFormat="1">
      <c r="A175" s="67"/>
      <c r="B175" s="67"/>
    </row>
    <row r="176" spans="1:2" s="83" customFormat="1">
      <c r="A176" s="67"/>
      <c r="B176" s="67"/>
    </row>
    <row r="177" spans="1:2" s="83" customFormat="1">
      <c r="A177" s="67"/>
      <c r="B177" s="67"/>
    </row>
    <row r="178" spans="1:2" s="83" customFormat="1">
      <c r="A178" s="67"/>
      <c r="B178" s="67"/>
    </row>
    <row r="179" spans="1:2" s="83" customFormat="1">
      <c r="A179" s="67"/>
      <c r="B179" s="67"/>
    </row>
    <row r="180" spans="1:2" s="83" customFormat="1">
      <c r="A180" s="67"/>
      <c r="B180" s="67"/>
    </row>
    <row r="181" spans="1:2" s="83" customFormat="1">
      <c r="A181" s="67"/>
      <c r="B181" s="67"/>
    </row>
    <row r="182" spans="1:2" s="83" customFormat="1">
      <c r="A182" s="67"/>
      <c r="B182" s="67"/>
    </row>
    <row r="183" spans="1:2" s="83" customFormat="1">
      <c r="A183" s="67"/>
      <c r="B183" s="67"/>
    </row>
    <row r="184" spans="1:2" s="83" customFormat="1">
      <c r="A184" s="67"/>
      <c r="B184" s="67"/>
    </row>
    <row r="185" spans="1:2" s="83" customFormat="1">
      <c r="A185" s="67"/>
      <c r="B185" s="67"/>
    </row>
    <row r="186" spans="1:2" s="83" customFormat="1">
      <c r="A186" s="67"/>
      <c r="B186" s="67"/>
    </row>
    <row r="187" spans="1:2" s="83" customFormat="1">
      <c r="A187" s="67"/>
      <c r="B187" s="67"/>
    </row>
    <row r="188" spans="1:2" s="83" customFormat="1">
      <c r="A188" s="67"/>
      <c r="B188" s="67"/>
    </row>
    <row r="189" spans="1:2" s="83" customFormat="1">
      <c r="A189" s="67"/>
      <c r="B189" s="67"/>
    </row>
    <row r="190" spans="1:2" s="83" customFormat="1">
      <c r="A190" s="67"/>
      <c r="B190" s="67"/>
    </row>
    <row r="191" spans="1:2" s="83" customFormat="1">
      <c r="A191" s="67"/>
      <c r="B191" s="67"/>
    </row>
    <row r="192" spans="1:2" s="83" customFormat="1">
      <c r="A192" s="67"/>
      <c r="B192" s="67"/>
    </row>
    <row r="193" spans="1:2" s="83" customFormat="1">
      <c r="A193" s="67"/>
      <c r="B193" s="67"/>
    </row>
    <row r="194" spans="1:2" s="83" customFormat="1">
      <c r="A194" s="67"/>
      <c r="B194" s="67"/>
    </row>
    <row r="195" spans="1:2" s="83" customFormat="1">
      <c r="A195" s="67"/>
      <c r="B195" s="67"/>
    </row>
    <row r="196" spans="1:2" s="83" customFormat="1">
      <c r="A196" s="67"/>
      <c r="B196" s="67"/>
    </row>
    <row r="197" spans="1:2" s="83" customFormat="1">
      <c r="A197" s="67"/>
      <c r="B197" s="67"/>
    </row>
    <row r="198" spans="1:2" s="83" customFormat="1">
      <c r="A198" s="67"/>
      <c r="B198" s="67"/>
    </row>
    <row r="199" spans="1:2" s="83" customFormat="1">
      <c r="A199" s="67"/>
      <c r="B199" s="67"/>
    </row>
    <row r="200" spans="1:2" s="83" customFormat="1">
      <c r="A200" s="67"/>
      <c r="B200" s="67"/>
    </row>
    <row r="201" spans="1:2" s="83" customFormat="1">
      <c r="A201" s="67"/>
      <c r="B201" s="67"/>
    </row>
    <row r="202" spans="1:2" s="83" customFormat="1">
      <c r="A202" s="67"/>
      <c r="B202" s="67"/>
    </row>
    <row r="203" spans="1:2" s="83" customFormat="1">
      <c r="A203" s="67"/>
      <c r="B203" s="67"/>
    </row>
    <row r="204" spans="1:2" s="83" customFormat="1">
      <c r="A204" s="67"/>
      <c r="B204" s="67"/>
    </row>
    <row r="205" spans="1:2" s="83" customFormat="1">
      <c r="A205" s="67"/>
      <c r="B205" s="67"/>
    </row>
    <row r="206" spans="1:2" s="83" customFormat="1">
      <c r="A206" s="67"/>
      <c r="B206" s="67"/>
    </row>
    <row r="207" spans="1:2" s="83" customFormat="1">
      <c r="A207" s="67"/>
      <c r="B207" s="67"/>
    </row>
    <row r="208" spans="1:2" s="83" customFormat="1">
      <c r="A208" s="67"/>
      <c r="B208" s="67"/>
    </row>
    <row r="209" spans="1:2" s="83" customFormat="1">
      <c r="A209" s="67"/>
      <c r="B209" s="67"/>
    </row>
    <row r="210" spans="1:2" s="83" customFormat="1">
      <c r="A210" s="67"/>
      <c r="B210" s="67"/>
    </row>
    <row r="211" spans="1:2" s="83" customFormat="1">
      <c r="A211" s="67"/>
      <c r="B211" s="67"/>
    </row>
    <row r="212" spans="1:2" s="83" customFormat="1">
      <c r="A212" s="67"/>
      <c r="B212" s="67"/>
    </row>
    <row r="213" spans="1:2" s="83" customFormat="1">
      <c r="A213" s="67"/>
      <c r="B213" s="67"/>
    </row>
    <row r="214" spans="1:2" s="83" customFormat="1">
      <c r="A214" s="67"/>
      <c r="B214" s="67"/>
    </row>
    <row r="215" spans="1:2" s="83" customFormat="1">
      <c r="A215" s="67"/>
      <c r="B215" s="67"/>
    </row>
    <row r="216" spans="1:2" s="83" customFormat="1">
      <c r="A216" s="67"/>
      <c r="B216" s="67"/>
    </row>
    <row r="217" spans="1:2" s="83" customFormat="1">
      <c r="A217" s="67"/>
      <c r="B217" s="67"/>
    </row>
    <row r="218" spans="1:2" s="83" customFormat="1">
      <c r="A218" s="67"/>
      <c r="B218" s="67"/>
    </row>
    <row r="219" spans="1:2" s="83" customFormat="1">
      <c r="A219" s="67"/>
      <c r="B219" s="67"/>
    </row>
    <row r="220" spans="1:2" s="83" customFormat="1">
      <c r="A220" s="67"/>
      <c r="B220" s="67"/>
    </row>
    <row r="221" spans="1:2" s="83" customFormat="1">
      <c r="A221" s="67"/>
      <c r="B221" s="67"/>
    </row>
    <row r="222" spans="1:2" s="83" customFormat="1">
      <c r="A222" s="67"/>
      <c r="B222" s="67"/>
    </row>
    <row r="223" spans="1:2" s="83" customFormat="1">
      <c r="A223" s="67"/>
      <c r="B223" s="67"/>
    </row>
    <row r="224" spans="1:2" s="83" customFormat="1">
      <c r="A224" s="67"/>
      <c r="B224" s="67"/>
    </row>
    <row r="225" spans="1:2" s="83" customFormat="1">
      <c r="A225" s="67"/>
      <c r="B225" s="67"/>
    </row>
    <row r="226" spans="1:2" s="83" customFormat="1">
      <c r="A226" s="67"/>
      <c r="B226" s="67"/>
    </row>
    <row r="227" spans="1:2" s="83" customFormat="1">
      <c r="A227" s="67"/>
      <c r="B227" s="67"/>
    </row>
    <row r="228" spans="1:2" s="83" customFormat="1">
      <c r="A228" s="67"/>
      <c r="B228" s="67"/>
    </row>
    <row r="229" spans="1:2" s="83" customFormat="1">
      <c r="A229" s="67"/>
      <c r="B229" s="67"/>
    </row>
    <row r="230" spans="1:2" s="83" customFormat="1">
      <c r="A230" s="67"/>
      <c r="B230" s="67"/>
    </row>
    <row r="231" spans="1:2" s="83" customFormat="1">
      <c r="A231" s="67"/>
      <c r="B231" s="67"/>
    </row>
    <row r="232" spans="1:2" s="83" customFormat="1">
      <c r="A232" s="67"/>
      <c r="B232" s="67"/>
    </row>
    <row r="233" spans="1:2" s="83" customFormat="1">
      <c r="A233" s="67"/>
      <c r="B233" s="67"/>
    </row>
    <row r="234" spans="1:2" s="83" customFormat="1">
      <c r="A234" s="67"/>
      <c r="B234" s="67"/>
    </row>
    <row r="235" spans="1:2" s="83" customFormat="1">
      <c r="A235" s="67"/>
      <c r="B235" s="67"/>
    </row>
    <row r="236" spans="1:2" s="83" customFormat="1">
      <c r="A236" s="67"/>
      <c r="B236" s="67"/>
    </row>
    <row r="237" spans="1:2" s="83" customFormat="1">
      <c r="A237" s="67"/>
      <c r="B237" s="67"/>
    </row>
    <row r="238" spans="1:2" s="83" customFormat="1">
      <c r="A238" s="67"/>
      <c r="B238" s="67"/>
    </row>
    <row r="239" spans="1:2" s="83" customFormat="1">
      <c r="A239" s="67"/>
      <c r="B239" s="67"/>
    </row>
    <row r="240" spans="1:2" s="83" customFormat="1">
      <c r="A240" s="67"/>
      <c r="B240" s="67"/>
    </row>
    <row r="241" spans="1:2" s="83" customFormat="1">
      <c r="A241" s="67"/>
      <c r="B241" s="67"/>
    </row>
    <row r="242" spans="1:2" s="83" customFormat="1">
      <c r="A242" s="67"/>
      <c r="B242" s="67"/>
    </row>
    <row r="243" spans="1:2" s="83" customFormat="1">
      <c r="A243" s="67"/>
      <c r="B243" s="67"/>
    </row>
    <row r="244" spans="1:2" s="83" customFormat="1">
      <c r="A244" s="67"/>
      <c r="B244" s="67"/>
    </row>
    <row r="245" spans="1:2" s="83" customFormat="1">
      <c r="A245" s="67"/>
      <c r="B245" s="67"/>
    </row>
    <row r="246" spans="1:2" s="83" customFormat="1">
      <c r="A246" s="67"/>
      <c r="B246" s="67"/>
    </row>
    <row r="247" spans="1:2" s="83" customFormat="1">
      <c r="A247" s="67"/>
      <c r="B247" s="67"/>
    </row>
    <row r="248" spans="1:2" s="83" customFormat="1">
      <c r="A248" s="67"/>
      <c r="B248" s="67"/>
    </row>
    <row r="249" spans="1:2" s="83" customFormat="1">
      <c r="A249" s="67"/>
      <c r="B249" s="67"/>
    </row>
    <row r="250" spans="1:2" s="83" customFormat="1">
      <c r="A250" s="67"/>
      <c r="B250" s="67"/>
    </row>
    <row r="251" spans="1:2" s="83" customFormat="1">
      <c r="A251" s="67"/>
      <c r="B251" s="67"/>
    </row>
    <row r="252" spans="1:2" s="83" customFormat="1">
      <c r="A252" s="67"/>
      <c r="B252" s="67"/>
    </row>
    <row r="253" spans="1:2" s="83" customFormat="1">
      <c r="A253" s="67"/>
      <c r="B253" s="67"/>
    </row>
    <row r="254" spans="1:2" s="83" customFormat="1">
      <c r="A254" s="67"/>
      <c r="B254" s="67"/>
    </row>
    <row r="255" spans="1:2" s="83" customFormat="1">
      <c r="A255" s="67"/>
      <c r="B255" s="67"/>
    </row>
    <row r="256" spans="1:2" s="83" customFormat="1">
      <c r="A256" s="67"/>
      <c r="B256" s="67"/>
    </row>
    <row r="257" spans="1:2" s="83" customFormat="1">
      <c r="A257" s="67"/>
      <c r="B257" s="67"/>
    </row>
    <row r="258" spans="1:2" s="83" customFormat="1">
      <c r="A258" s="67"/>
      <c r="B258" s="67"/>
    </row>
    <row r="259" spans="1:2" s="83" customFormat="1">
      <c r="A259" s="67"/>
      <c r="B259" s="67"/>
    </row>
    <row r="260" spans="1:2" s="83" customFormat="1">
      <c r="A260" s="67"/>
      <c r="B260" s="67"/>
    </row>
    <row r="261" spans="1:2" s="83" customFormat="1">
      <c r="A261" s="67"/>
      <c r="B261" s="67"/>
    </row>
    <row r="262" spans="1:2" s="83" customFormat="1">
      <c r="A262" s="67"/>
      <c r="B262" s="67"/>
    </row>
    <row r="263" spans="1:2" s="83" customFormat="1">
      <c r="A263" s="67"/>
      <c r="B263" s="67"/>
    </row>
    <row r="264" spans="1:2" s="83" customFormat="1">
      <c r="A264" s="67"/>
      <c r="B264" s="67"/>
    </row>
    <row r="265" spans="1:2" s="83" customFormat="1">
      <c r="A265" s="67"/>
      <c r="B265" s="67"/>
    </row>
    <row r="266" spans="1:2" s="83" customFormat="1">
      <c r="A266" s="67"/>
      <c r="B266" s="67"/>
    </row>
    <row r="267" spans="1:2" s="83" customFormat="1">
      <c r="A267" s="67"/>
      <c r="B267" s="67"/>
    </row>
    <row r="268" spans="1:2" s="83" customFormat="1">
      <c r="A268" s="67"/>
      <c r="B268" s="67"/>
    </row>
    <row r="269" spans="1:2" s="83" customFormat="1">
      <c r="A269" s="67"/>
      <c r="B269" s="67"/>
    </row>
    <row r="270" spans="1:2" s="83" customFormat="1">
      <c r="A270" s="67"/>
      <c r="B270" s="67"/>
    </row>
    <row r="271" spans="1:2" s="83" customFormat="1">
      <c r="A271" s="67"/>
      <c r="B271" s="67"/>
    </row>
    <row r="272" spans="1:2" s="83" customFormat="1">
      <c r="A272" s="67"/>
      <c r="B272" s="67"/>
    </row>
    <row r="273" spans="1:2" s="83" customFormat="1">
      <c r="A273" s="67"/>
      <c r="B273" s="67"/>
    </row>
    <row r="274" spans="1:2" s="83" customFormat="1">
      <c r="A274" s="67"/>
      <c r="B274" s="67"/>
    </row>
    <row r="275" spans="1:2" s="83" customFormat="1">
      <c r="A275" s="67"/>
      <c r="B275" s="67"/>
    </row>
    <row r="276" spans="1:2" s="83" customFormat="1">
      <c r="A276" s="67"/>
      <c r="B276" s="67"/>
    </row>
    <row r="277" spans="1:2" s="83" customFormat="1">
      <c r="A277" s="67"/>
      <c r="B277" s="67"/>
    </row>
    <row r="278" spans="1:2" s="83" customFormat="1">
      <c r="A278" s="67"/>
      <c r="B278" s="67"/>
    </row>
    <row r="279" spans="1:2" s="83" customFormat="1">
      <c r="A279" s="67"/>
      <c r="B279" s="67"/>
    </row>
    <row r="280" spans="1:2" s="83" customFormat="1">
      <c r="A280" s="67"/>
      <c r="B280" s="67"/>
    </row>
    <row r="281" spans="1:2" s="83" customFormat="1">
      <c r="A281" s="67"/>
      <c r="B281" s="67"/>
    </row>
    <row r="282" spans="1:2" s="83" customFormat="1">
      <c r="A282" s="67"/>
      <c r="B282" s="67"/>
    </row>
    <row r="283" spans="1:2" s="83" customFormat="1">
      <c r="A283" s="67"/>
      <c r="B283" s="67"/>
    </row>
    <row r="284" spans="1:2" s="83" customFormat="1">
      <c r="A284" s="67"/>
      <c r="B284" s="67"/>
    </row>
    <row r="285" spans="1:2" s="83" customFormat="1">
      <c r="A285" s="67"/>
      <c r="B285" s="67"/>
    </row>
    <row r="286" spans="1:2" s="83" customFormat="1">
      <c r="A286" s="67"/>
      <c r="B286" s="67"/>
    </row>
    <row r="287" spans="1:2" s="83" customFormat="1">
      <c r="A287" s="67"/>
      <c r="B287" s="67"/>
    </row>
    <row r="288" spans="1:2" s="83" customFormat="1">
      <c r="A288" s="67"/>
      <c r="B288" s="67"/>
    </row>
    <row r="289" spans="1:2" s="83" customFormat="1">
      <c r="A289" s="67"/>
      <c r="B289" s="67"/>
    </row>
    <row r="290" spans="1:2" s="83" customFormat="1">
      <c r="A290" s="67"/>
      <c r="B290" s="67"/>
    </row>
    <row r="291" spans="1:2" s="83" customFormat="1">
      <c r="A291" s="67"/>
      <c r="B291" s="67"/>
    </row>
    <row r="292" spans="1:2" s="83" customFormat="1">
      <c r="A292" s="67"/>
      <c r="B292" s="67"/>
    </row>
    <row r="293" spans="1:2" s="83" customFormat="1">
      <c r="A293" s="67"/>
      <c r="B293" s="67"/>
    </row>
    <row r="294" spans="1:2" s="83" customFormat="1">
      <c r="A294" s="67"/>
      <c r="B294" s="67"/>
    </row>
    <row r="295" spans="1:2" s="83" customFormat="1">
      <c r="A295" s="67"/>
      <c r="B295" s="67"/>
    </row>
    <row r="296" spans="1:2" s="83" customFormat="1">
      <c r="A296" s="67"/>
      <c r="B296" s="67"/>
    </row>
    <row r="297" spans="1:2" s="83" customFormat="1">
      <c r="A297" s="67"/>
      <c r="B297" s="67"/>
    </row>
    <row r="298" spans="1:2" s="83" customFormat="1">
      <c r="A298" s="67"/>
      <c r="B298" s="67"/>
    </row>
    <row r="299" spans="1:2" s="83" customFormat="1">
      <c r="A299" s="67"/>
      <c r="B299" s="67"/>
    </row>
    <row r="300" spans="1:2" s="83" customFormat="1">
      <c r="A300" s="67"/>
      <c r="B300" s="67"/>
    </row>
    <row r="301" spans="1:2" s="83" customFormat="1">
      <c r="A301" s="67"/>
      <c r="B301" s="67"/>
    </row>
    <row r="302" spans="1:2" s="83" customFormat="1">
      <c r="A302" s="67"/>
      <c r="B302" s="67"/>
    </row>
    <row r="303" spans="1:2" s="83" customFormat="1">
      <c r="A303" s="67"/>
      <c r="B303" s="67"/>
    </row>
    <row r="304" spans="1:2" s="83" customFormat="1">
      <c r="A304" s="67"/>
      <c r="B304" s="67"/>
    </row>
    <row r="305" spans="1:2" s="83" customFormat="1">
      <c r="A305" s="67"/>
      <c r="B305" s="67"/>
    </row>
    <row r="306" spans="1:2" s="83" customFormat="1">
      <c r="A306" s="67"/>
      <c r="B306" s="67"/>
    </row>
    <row r="307" spans="1:2" s="83" customFormat="1">
      <c r="A307" s="67"/>
      <c r="B307" s="67"/>
    </row>
    <row r="308" spans="1:2" s="83" customFormat="1">
      <c r="A308" s="67"/>
      <c r="B308" s="67"/>
    </row>
    <row r="309" spans="1:2" s="83" customFormat="1">
      <c r="A309" s="67"/>
      <c r="B309" s="67"/>
    </row>
    <row r="310" spans="1:2" s="83" customFormat="1">
      <c r="A310" s="67"/>
      <c r="B310" s="67"/>
    </row>
    <row r="311" spans="1:2" s="83" customFormat="1">
      <c r="A311" s="67"/>
      <c r="B311" s="67"/>
    </row>
    <row r="312" spans="1:2" s="83" customFormat="1">
      <c r="A312" s="67"/>
      <c r="B312" s="67"/>
    </row>
    <row r="313" spans="1:2" s="83" customFormat="1">
      <c r="A313" s="67"/>
      <c r="B313" s="67"/>
    </row>
    <row r="314" spans="1:2" s="83" customFormat="1">
      <c r="A314" s="67"/>
      <c r="B314" s="67"/>
    </row>
    <row r="315" spans="1:2" s="83" customFormat="1">
      <c r="A315" s="67"/>
      <c r="B315" s="67"/>
    </row>
    <row r="316" spans="1:2" s="83" customFormat="1">
      <c r="A316" s="67"/>
      <c r="B316" s="67"/>
    </row>
    <row r="317" spans="1:2" s="83" customFormat="1">
      <c r="A317" s="67"/>
      <c r="B317" s="67"/>
    </row>
    <row r="318" spans="1:2" s="83" customFormat="1">
      <c r="A318" s="67"/>
      <c r="B318" s="67"/>
    </row>
    <row r="319" spans="1:2" s="83" customFormat="1">
      <c r="A319" s="67"/>
      <c r="B319" s="67"/>
    </row>
    <row r="320" spans="1:2" s="83" customFormat="1">
      <c r="A320" s="67"/>
      <c r="B320" s="67"/>
    </row>
    <row r="321" spans="1:2" s="83" customFormat="1">
      <c r="A321" s="67"/>
      <c r="B321" s="67"/>
    </row>
    <row r="322" spans="1:2" s="83" customFormat="1">
      <c r="A322" s="67"/>
      <c r="B322" s="67"/>
    </row>
    <row r="323" spans="1:2" s="83" customFormat="1">
      <c r="A323" s="67"/>
      <c r="B323" s="67"/>
    </row>
    <row r="324" spans="1:2" s="83" customFormat="1">
      <c r="A324" s="67"/>
      <c r="B324" s="67"/>
    </row>
    <row r="325" spans="1:2" s="83" customFormat="1">
      <c r="A325" s="67"/>
      <c r="B325" s="67"/>
    </row>
    <row r="326" spans="1:2" s="83" customFormat="1">
      <c r="A326" s="67"/>
      <c r="B326" s="67"/>
    </row>
    <row r="327" spans="1:2" s="83" customFormat="1">
      <c r="A327" s="67"/>
      <c r="B327" s="67"/>
    </row>
    <row r="328" spans="1:2" s="83" customFormat="1">
      <c r="A328" s="67"/>
      <c r="B328" s="67"/>
    </row>
    <row r="329" spans="1:2" s="83" customFormat="1">
      <c r="A329" s="67"/>
      <c r="B329" s="67"/>
    </row>
    <row r="330" spans="1:2" s="83" customFormat="1">
      <c r="A330" s="67"/>
      <c r="B330" s="67"/>
    </row>
    <row r="331" spans="1:2" s="83" customFormat="1">
      <c r="A331" s="67"/>
      <c r="B331" s="67"/>
    </row>
    <row r="332" spans="1:2" s="83" customFormat="1">
      <c r="A332" s="67"/>
      <c r="B332" s="67"/>
    </row>
    <row r="333" spans="1:2" s="83" customFormat="1">
      <c r="A333" s="67"/>
      <c r="B333" s="67"/>
    </row>
    <row r="334" spans="1:2" s="83" customFormat="1">
      <c r="A334" s="67"/>
      <c r="B334" s="67"/>
    </row>
    <row r="335" spans="1:2" s="83" customFormat="1">
      <c r="A335" s="67"/>
      <c r="B335" s="67"/>
    </row>
    <row r="336" spans="1:2" s="83" customFormat="1">
      <c r="A336" s="67"/>
      <c r="B336" s="67"/>
    </row>
    <row r="337" spans="1:2" s="83" customFormat="1">
      <c r="A337" s="67"/>
      <c r="B337" s="67"/>
    </row>
    <row r="338" spans="1:2" s="83" customFormat="1">
      <c r="A338" s="67"/>
      <c r="B338" s="67"/>
    </row>
    <row r="339" spans="1:2" s="83" customFormat="1">
      <c r="A339" s="67"/>
      <c r="B339" s="67"/>
    </row>
    <row r="340" spans="1:2" s="83" customFormat="1">
      <c r="A340" s="67"/>
      <c r="B340" s="67"/>
    </row>
    <row r="341" spans="1:2" s="83" customFormat="1">
      <c r="A341" s="67"/>
      <c r="B341" s="67"/>
    </row>
    <row r="342" spans="1:2" s="83" customFormat="1">
      <c r="A342" s="67"/>
      <c r="B342" s="67"/>
    </row>
    <row r="343" spans="1:2" s="83" customFormat="1">
      <c r="A343" s="67"/>
      <c r="B343" s="67"/>
    </row>
    <row r="344" spans="1:2" s="83" customFormat="1">
      <c r="A344" s="67"/>
      <c r="B344" s="67"/>
    </row>
    <row r="345" spans="1:2" s="83" customFormat="1">
      <c r="A345" s="67"/>
      <c r="B345" s="67"/>
    </row>
    <row r="346" spans="1:2" s="83" customFormat="1">
      <c r="A346" s="67"/>
      <c r="B346" s="67"/>
    </row>
    <row r="347" spans="1:2" s="83" customFormat="1">
      <c r="A347" s="67"/>
      <c r="B347" s="67"/>
    </row>
    <row r="348" spans="1:2" s="83" customFormat="1">
      <c r="A348" s="67"/>
      <c r="B348" s="67"/>
    </row>
    <row r="349" spans="1:2" s="83" customFormat="1">
      <c r="A349" s="67"/>
      <c r="B349" s="67"/>
    </row>
    <row r="350" spans="1:2" s="83" customFormat="1">
      <c r="A350" s="67"/>
      <c r="B350" s="67"/>
    </row>
    <row r="351" spans="1:2" s="83" customFormat="1">
      <c r="A351" s="67"/>
      <c r="B351" s="67"/>
    </row>
    <row r="352" spans="1:2" s="83" customFormat="1">
      <c r="A352" s="67"/>
      <c r="B352" s="67"/>
    </row>
    <row r="353" spans="1:2" s="83" customFormat="1">
      <c r="A353" s="67"/>
      <c r="B353" s="67"/>
    </row>
    <row r="354" spans="1:2" s="83" customFormat="1">
      <c r="A354" s="67"/>
      <c r="B354" s="67"/>
    </row>
    <row r="355" spans="1:2" s="83" customFormat="1">
      <c r="A355" s="67"/>
      <c r="B355" s="67"/>
    </row>
    <row r="356" spans="1:2" s="83" customFormat="1">
      <c r="A356" s="67"/>
      <c r="B356" s="67"/>
    </row>
    <row r="357" spans="1:2" s="83" customFormat="1">
      <c r="A357" s="67"/>
      <c r="B357" s="67"/>
    </row>
    <row r="358" spans="1:2" s="83" customFormat="1">
      <c r="A358" s="67"/>
      <c r="B358" s="67"/>
    </row>
    <row r="359" spans="1:2" s="83" customFormat="1">
      <c r="A359" s="67"/>
      <c r="B359" s="67"/>
    </row>
    <row r="360" spans="1:2" s="83" customFormat="1">
      <c r="A360" s="67"/>
      <c r="B360" s="67"/>
    </row>
    <row r="361" spans="1:2" s="83" customFormat="1">
      <c r="A361" s="67"/>
      <c r="B361" s="67"/>
    </row>
    <row r="362" spans="1:2" s="83" customFormat="1">
      <c r="A362" s="67"/>
      <c r="B362" s="67"/>
    </row>
    <row r="363" spans="1:2" s="83" customFormat="1">
      <c r="A363" s="67"/>
      <c r="B363" s="67"/>
    </row>
    <row r="364" spans="1:2" s="83" customFormat="1">
      <c r="A364" s="67"/>
      <c r="B364" s="67"/>
    </row>
    <row r="365" spans="1:2" s="83" customFormat="1">
      <c r="A365" s="67"/>
      <c r="B365" s="67"/>
    </row>
    <row r="366" spans="1:2" s="83" customFormat="1">
      <c r="A366" s="67"/>
      <c r="B366" s="67"/>
    </row>
    <row r="367" spans="1:2" s="83" customFormat="1">
      <c r="A367" s="67"/>
      <c r="B367" s="67"/>
    </row>
    <row r="368" spans="1:2" s="83" customFormat="1">
      <c r="A368" s="67"/>
      <c r="B368" s="67"/>
    </row>
    <row r="369" spans="1:2" s="83" customFormat="1">
      <c r="A369" s="67"/>
      <c r="B369" s="67"/>
    </row>
    <row r="370" spans="1:2" s="83" customFormat="1">
      <c r="A370" s="67"/>
      <c r="B370" s="67"/>
    </row>
    <row r="371" spans="1:2" s="83" customFormat="1">
      <c r="A371" s="67"/>
      <c r="B371" s="67"/>
    </row>
    <row r="372" spans="1:2" s="83" customFormat="1">
      <c r="A372" s="67"/>
      <c r="B372" s="67"/>
    </row>
    <row r="373" spans="1:2" s="83" customFormat="1">
      <c r="A373" s="67"/>
      <c r="B373" s="67"/>
    </row>
    <row r="374" spans="1:2" s="83" customFormat="1">
      <c r="A374" s="67"/>
      <c r="B374" s="67"/>
    </row>
    <row r="375" spans="1:2" s="83" customFormat="1">
      <c r="A375" s="67"/>
      <c r="B375" s="67"/>
    </row>
    <row r="376" spans="1:2" s="83" customFormat="1">
      <c r="A376" s="67"/>
      <c r="B376" s="67"/>
    </row>
    <row r="377" spans="1:2" s="83" customFormat="1">
      <c r="A377" s="67"/>
      <c r="B377" s="67"/>
    </row>
    <row r="378" spans="1:2" s="83" customFormat="1">
      <c r="A378" s="67"/>
      <c r="B378" s="67"/>
    </row>
    <row r="379" spans="1:2" s="83" customFormat="1">
      <c r="A379" s="67"/>
      <c r="B379" s="67"/>
    </row>
    <row r="380" spans="1:2" s="83" customFormat="1">
      <c r="A380" s="67"/>
      <c r="B380" s="67"/>
    </row>
    <row r="381" spans="1:2" s="83" customFormat="1">
      <c r="A381" s="67"/>
      <c r="B381" s="67"/>
    </row>
    <row r="382" spans="1:2" s="83" customFormat="1">
      <c r="A382" s="67"/>
      <c r="B382" s="67"/>
    </row>
    <row r="383" spans="1:2" s="83" customFormat="1">
      <c r="A383" s="67"/>
      <c r="B383" s="67"/>
    </row>
    <row r="384" spans="1:2" s="83" customFormat="1">
      <c r="A384" s="67"/>
      <c r="B384" s="67"/>
    </row>
    <row r="385" spans="1:2" s="83" customFormat="1">
      <c r="A385" s="67"/>
      <c r="B385" s="67"/>
    </row>
    <row r="386" spans="1:2" s="83" customFormat="1">
      <c r="A386" s="67"/>
      <c r="B386" s="67"/>
    </row>
    <row r="387" spans="1:2" s="83" customFormat="1">
      <c r="A387" s="67"/>
      <c r="B387" s="67"/>
    </row>
    <row r="388" spans="1:2" s="83" customFormat="1">
      <c r="A388" s="67"/>
      <c r="B388" s="67"/>
    </row>
    <row r="389" spans="1:2" s="83" customFormat="1">
      <c r="A389" s="67"/>
      <c r="B389" s="67"/>
    </row>
    <row r="390" spans="1:2" s="83" customFormat="1">
      <c r="A390" s="67"/>
      <c r="B390" s="67"/>
    </row>
    <row r="391" spans="1:2" s="83" customFormat="1">
      <c r="A391" s="67"/>
      <c r="B391" s="67"/>
    </row>
    <row r="392" spans="1:2" s="83" customFormat="1">
      <c r="A392" s="67"/>
      <c r="B392" s="67"/>
    </row>
    <row r="393" spans="1:2" s="83" customFormat="1">
      <c r="A393" s="67"/>
      <c r="B393" s="67"/>
    </row>
    <row r="394" spans="1:2" s="83" customFormat="1">
      <c r="A394" s="67"/>
      <c r="B394" s="67"/>
    </row>
    <row r="395" spans="1:2" s="83" customFormat="1">
      <c r="A395" s="67"/>
      <c r="B395" s="67"/>
    </row>
    <row r="396" spans="1:2" s="83" customFormat="1">
      <c r="A396" s="67"/>
      <c r="B396" s="67"/>
    </row>
    <row r="397" spans="1:2" s="83" customFormat="1">
      <c r="A397" s="67"/>
      <c r="B397" s="67"/>
    </row>
    <row r="398" spans="1:2" s="83" customFormat="1">
      <c r="A398" s="67"/>
      <c r="B398" s="67"/>
    </row>
    <row r="399" spans="1:2" s="83" customFormat="1">
      <c r="A399" s="67"/>
      <c r="B399" s="67"/>
    </row>
    <row r="400" spans="1:2" s="83" customFormat="1">
      <c r="A400" s="67"/>
      <c r="B400" s="67"/>
    </row>
    <row r="401" spans="1:2" s="83" customFormat="1">
      <c r="A401" s="67"/>
      <c r="B401" s="67"/>
    </row>
    <row r="402" spans="1:2" s="83" customFormat="1">
      <c r="A402" s="67"/>
      <c r="B402" s="67"/>
    </row>
    <row r="403" spans="1:2" s="83" customFormat="1">
      <c r="A403" s="67"/>
      <c r="B403" s="67"/>
    </row>
    <row r="404" spans="1:2" s="83" customFormat="1">
      <c r="A404" s="67"/>
      <c r="B404" s="67"/>
    </row>
    <row r="405" spans="1:2" s="83" customFormat="1">
      <c r="A405" s="67"/>
      <c r="B405" s="67"/>
    </row>
    <row r="406" spans="1:2" s="83" customFormat="1">
      <c r="A406" s="67"/>
      <c r="B406" s="67"/>
    </row>
    <row r="407" spans="1:2" s="83" customFormat="1">
      <c r="A407" s="67"/>
      <c r="B407" s="67"/>
    </row>
    <row r="408" spans="1:2" s="83" customFormat="1">
      <c r="A408" s="67"/>
      <c r="B408" s="67"/>
    </row>
    <row r="409" spans="1:2" s="83" customFormat="1">
      <c r="A409" s="67"/>
      <c r="B409" s="67"/>
    </row>
    <row r="410" spans="1:2" s="83" customFormat="1">
      <c r="A410" s="67"/>
      <c r="B410" s="67"/>
    </row>
    <row r="411" spans="1:2" s="83" customFormat="1">
      <c r="A411" s="67"/>
      <c r="B411" s="67"/>
    </row>
    <row r="412" spans="1:2" s="83" customFormat="1">
      <c r="A412" s="67"/>
      <c r="B412" s="67"/>
    </row>
    <row r="413" spans="1:2" s="83" customFormat="1">
      <c r="A413" s="67"/>
      <c r="B413" s="67"/>
    </row>
    <row r="414" spans="1:2" s="83" customFormat="1">
      <c r="A414" s="67"/>
      <c r="B414" s="67"/>
    </row>
    <row r="415" spans="1:2" s="83" customFormat="1">
      <c r="A415" s="67"/>
      <c r="B415" s="67"/>
    </row>
    <row r="416" spans="1:2" s="83" customFormat="1">
      <c r="A416" s="67"/>
      <c r="B416" s="67"/>
    </row>
    <row r="417" spans="1:2" s="83" customFormat="1">
      <c r="A417" s="67"/>
      <c r="B417" s="67"/>
    </row>
    <row r="418" spans="1:2" s="83" customFormat="1">
      <c r="A418" s="67"/>
      <c r="B418" s="67"/>
    </row>
    <row r="419" spans="1:2" s="83" customFormat="1">
      <c r="A419" s="67"/>
      <c r="B419" s="67"/>
    </row>
    <row r="420" spans="1:2" s="83" customFormat="1">
      <c r="A420" s="67"/>
      <c r="B420" s="67"/>
    </row>
    <row r="421" spans="1:2" s="83" customFormat="1">
      <c r="A421" s="67"/>
      <c r="B421" s="67"/>
    </row>
    <row r="422" spans="1:2" s="83" customFormat="1">
      <c r="A422" s="67"/>
      <c r="B422" s="67"/>
    </row>
    <row r="423" spans="1:2" s="83" customFormat="1">
      <c r="A423" s="67"/>
      <c r="B423" s="67"/>
    </row>
    <row r="424" spans="1:2" s="83" customFormat="1">
      <c r="A424" s="67"/>
      <c r="B424" s="67"/>
    </row>
    <row r="425" spans="1:2" s="83" customFormat="1">
      <c r="A425" s="67"/>
      <c r="B425" s="67"/>
    </row>
    <row r="426" spans="1:2" s="83" customFormat="1">
      <c r="A426" s="67"/>
      <c r="B426" s="67"/>
    </row>
    <row r="427" spans="1:2" s="83" customFormat="1">
      <c r="A427" s="67"/>
      <c r="B427" s="67"/>
    </row>
    <row r="428" spans="1:2" s="83" customFormat="1">
      <c r="A428" s="67"/>
      <c r="B428" s="67"/>
    </row>
    <row r="429" spans="1:2" s="83" customFormat="1">
      <c r="A429" s="67"/>
      <c r="B429" s="67"/>
    </row>
    <row r="430" spans="1:2" s="83" customFormat="1">
      <c r="A430" s="67"/>
      <c r="B430" s="67"/>
    </row>
    <row r="431" spans="1:2" s="83" customFormat="1">
      <c r="A431" s="67"/>
      <c r="B431" s="67"/>
    </row>
    <row r="432" spans="1:2" s="83" customFormat="1">
      <c r="A432" s="67"/>
      <c r="B432" s="67"/>
    </row>
    <row r="433" spans="1:2" s="83" customFormat="1">
      <c r="A433" s="67"/>
      <c r="B433" s="67"/>
    </row>
    <row r="434" spans="1:2" s="83" customFormat="1">
      <c r="A434" s="67"/>
      <c r="B434" s="67"/>
    </row>
    <row r="435" spans="1:2" s="83" customFormat="1">
      <c r="A435" s="67"/>
      <c r="B435" s="67"/>
    </row>
    <row r="436" spans="1:2" s="83" customFormat="1">
      <c r="A436" s="67"/>
      <c r="B436" s="67"/>
    </row>
    <row r="437" spans="1:2" s="83" customFormat="1">
      <c r="A437" s="67"/>
      <c r="B437" s="67"/>
    </row>
    <row r="438" spans="1:2" s="83" customFormat="1">
      <c r="A438" s="67"/>
      <c r="B438" s="67"/>
    </row>
    <row r="439" spans="1:2" s="83" customFormat="1">
      <c r="A439" s="67"/>
      <c r="B439" s="67"/>
    </row>
    <row r="440" spans="1:2" s="83" customFormat="1">
      <c r="A440" s="67"/>
      <c r="B440" s="67"/>
    </row>
    <row r="441" spans="1:2" s="83" customFormat="1">
      <c r="A441" s="67"/>
      <c r="B441" s="67"/>
    </row>
    <row r="442" spans="1:2" s="83" customFormat="1">
      <c r="A442" s="67"/>
      <c r="B442" s="67"/>
    </row>
    <row r="443" spans="1:2" s="83" customFormat="1">
      <c r="A443" s="67"/>
      <c r="B443" s="67"/>
    </row>
    <row r="444" spans="1:2" s="83" customFormat="1">
      <c r="A444" s="67"/>
      <c r="B444" s="67"/>
    </row>
    <row r="445" spans="1:2" s="83" customFormat="1">
      <c r="A445" s="67"/>
      <c r="B445" s="67"/>
    </row>
    <row r="446" spans="1:2" s="83" customFormat="1">
      <c r="A446" s="67"/>
      <c r="B446" s="67"/>
    </row>
    <row r="447" spans="1:2" s="83" customFormat="1">
      <c r="A447" s="67"/>
      <c r="B447" s="67"/>
    </row>
    <row r="448" spans="1:2" s="83" customFormat="1">
      <c r="A448" s="67"/>
      <c r="B448" s="67"/>
    </row>
    <row r="449" spans="1:2" s="83" customFormat="1">
      <c r="A449" s="67"/>
      <c r="B449" s="67"/>
    </row>
    <row r="450" spans="1:2" s="83" customFormat="1">
      <c r="A450" s="67"/>
      <c r="B450" s="67"/>
    </row>
    <row r="451" spans="1:2" s="83" customFormat="1">
      <c r="A451" s="67"/>
      <c r="B451" s="67"/>
    </row>
    <row r="452" spans="1:2" s="83" customFormat="1">
      <c r="A452" s="67"/>
      <c r="B452" s="67"/>
    </row>
    <row r="453" spans="1:2" s="83" customFormat="1">
      <c r="A453" s="67"/>
      <c r="B453" s="67"/>
    </row>
    <row r="454" spans="1:2" s="83" customFormat="1">
      <c r="A454" s="67"/>
      <c r="B454" s="67"/>
    </row>
    <row r="455" spans="1:2" s="83" customFormat="1">
      <c r="A455" s="67"/>
      <c r="B455" s="67"/>
    </row>
    <row r="456" spans="1:2" s="83" customFormat="1">
      <c r="A456" s="67"/>
      <c r="B456" s="67"/>
    </row>
    <row r="457" spans="1:2" s="83" customFormat="1">
      <c r="A457" s="67"/>
      <c r="B457" s="67"/>
    </row>
    <row r="458" spans="1:2" s="83" customFormat="1">
      <c r="A458" s="67"/>
      <c r="B458" s="67"/>
    </row>
    <row r="459" spans="1:2" s="83" customFormat="1">
      <c r="A459" s="67"/>
      <c r="B459" s="67"/>
    </row>
    <row r="460" spans="1:2" s="83" customFormat="1">
      <c r="A460" s="67"/>
      <c r="B460" s="67"/>
    </row>
    <row r="461" spans="1:2" s="83" customFormat="1">
      <c r="A461" s="67"/>
      <c r="B461" s="67"/>
    </row>
    <row r="462" spans="1:2" s="83" customFormat="1">
      <c r="A462" s="67"/>
      <c r="B462" s="67"/>
    </row>
    <row r="463" spans="1:2" s="83" customFormat="1">
      <c r="A463" s="67"/>
      <c r="B463" s="67"/>
    </row>
    <row r="464" spans="1:2" s="83" customFormat="1">
      <c r="A464" s="67"/>
      <c r="B464" s="67"/>
    </row>
    <row r="465" spans="1:2" s="83" customFormat="1">
      <c r="A465" s="67"/>
      <c r="B465" s="67"/>
    </row>
    <row r="466" spans="1:2" s="83" customFormat="1">
      <c r="A466" s="67"/>
      <c r="B466" s="67"/>
    </row>
    <row r="467" spans="1:2" s="83" customFormat="1">
      <c r="A467" s="67"/>
      <c r="B467" s="67"/>
    </row>
    <row r="468" spans="1:2" s="83" customFormat="1">
      <c r="A468" s="67"/>
      <c r="B468" s="67"/>
    </row>
    <row r="469" spans="1:2" s="83" customFormat="1">
      <c r="A469" s="67"/>
      <c r="B469" s="67"/>
    </row>
    <row r="470" spans="1:2" s="83" customFormat="1">
      <c r="A470" s="67"/>
      <c r="B470" s="67"/>
    </row>
    <row r="471" spans="1:2" s="83" customFormat="1">
      <c r="A471" s="67"/>
      <c r="B471" s="67"/>
    </row>
    <row r="472" spans="1:2" s="83" customFormat="1">
      <c r="A472" s="67"/>
      <c r="B472" s="67"/>
    </row>
    <row r="473" spans="1:2" s="83" customFormat="1">
      <c r="A473" s="67"/>
      <c r="B473" s="67"/>
    </row>
    <row r="474" spans="1:2" s="83" customFormat="1">
      <c r="A474" s="67"/>
      <c r="B474" s="67"/>
    </row>
    <row r="475" spans="1:2" s="83" customFormat="1">
      <c r="A475" s="67"/>
      <c r="B475" s="67"/>
    </row>
    <row r="476" spans="1:2" s="83" customFormat="1">
      <c r="A476" s="67"/>
      <c r="B476" s="67"/>
    </row>
    <row r="477" spans="1:2" s="83" customFormat="1">
      <c r="A477" s="67"/>
      <c r="B477" s="67"/>
    </row>
    <row r="478" spans="1:2" s="83" customFormat="1">
      <c r="A478" s="67"/>
      <c r="B478" s="67"/>
    </row>
    <row r="479" spans="1:2" s="83" customFormat="1">
      <c r="A479" s="67"/>
      <c r="B479" s="67"/>
    </row>
    <row r="480" spans="1:2" s="83" customFormat="1">
      <c r="A480" s="67"/>
      <c r="B480" s="67"/>
    </row>
    <row r="481" spans="1:2" s="83" customFormat="1">
      <c r="A481" s="67"/>
      <c r="B481" s="67"/>
    </row>
    <row r="482" spans="1:2" s="83" customFormat="1">
      <c r="A482" s="67"/>
      <c r="B482" s="67"/>
    </row>
    <row r="483" spans="1:2" s="83" customFormat="1">
      <c r="A483" s="67"/>
      <c r="B483" s="67"/>
    </row>
    <row r="484" spans="1:2" s="83" customFormat="1">
      <c r="A484" s="67"/>
      <c r="B484" s="67"/>
    </row>
    <row r="485" spans="1:2" s="83" customFormat="1">
      <c r="A485" s="67"/>
      <c r="B485" s="67"/>
    </row>
    <row r="486" spans="1:2" s="83" customFormat="1">
      <c r="A486" s="67"/>
      <c r="B486" s="67"/>
    </row>
    <row r="487" spans="1:2" s="83" customFormat="1">
      <c r="A487" s="67"/>
      <c r="B487" s="67"/>
    </row>
    <row r="488" spans="1:2" s="83" customFormat="1">
      <c r="A488" s="67"/>
      <c r="B488" s="67"/>
    </row>
    <row r="489" spans="1:2" s="83" customFormat="1">
      <c r="A489" s="67"/>
      <c r="B489" s="67"/>
    </row>
    <row r="490" spans="1:2" s="83" customFormat="1">
      <c r="A490" s="67"/>
      <c r="B490" s="67"/>
    </row>
    <row r="491" spans="1:2" s="83" customFormat="1">
      <c r="A491" s="67"/>
      <c r="B491" s="67"/>
    </row>
    <row r="492" spans="1:2" s="83" customFormat="1">
      <c r="A492" s="67"/>
      <c r="B492" s="67"/>
    </row>
    <row r="493" spans="1:2" s="83" customFormat="1">
      <c r="A493" s="67"/>
      <c r="B493" s="67"/>
    </row>
    <row r="494" spans="1:2" s="83" customFormat="1">
      <c r="A494" s="67"/>
      <c r="B494" s="67"/>
    </row>
    <row r="495" spans="1:2" s="83" customFormat="1">
      <c r="A495" s="67"/>
      <c r="B495" s="67"/>
    </row>
    <row r="496" spans="1:2" s="83" customFormat="1">
      <c r="A496" s="67"/>
      <c r="B496" s="67"/>
    </row>
    <row r="497" spans="1:2" s="83" customFormat="1">
      <c r="A497" s="67"/>
      <c r="B497" s="67"/>
    </row>
    <row r="498" spans="1:2" s="83" customFormat="1">
      <c r="A498" s="67"/>
      <c r="B498" s="67"/>
    </row>
    <row r="499" spans="1:2" s="83" customFormat="1">
      <c r="A499" s="67"/>
      <c r="B499" s="67"/>
    </row>
    <row r="500" spans="1:2" s="83" customFormat="1">
      <c r="A500" s="67"/>
      <c r="B500" s="67"/>
    </row>
    <row r="501" spans="1:2" s="83" customFormat="1">
      <c r="A501" s="67"/>
      <c r="B501" s="67"/>
    </row>
    <row r="502" spans="1:2" s="83" customFormat="1">
      <c r="A502" s="67"/>
      <c r="B502" s="67"/>
    </row>
    <row r="503" spans="1:2" s="83" customFormat="1">
      <c r="A503" s="67"/>
      <c r="B503" s="67"/>
    </row>
    <row r="504" spans="1:2" s="83" customFormat="1">
      <c r="A504" s="67"/>
      <c r="B504" s="67"/>
    </row>
    <row r="505" spans="1:2" s="83" customFormat="1">
      <c r="A505" s="67"/>
      <c r="B505" s="67"/>
    </row>
    <row r="506" spans="1:2" s="83" customFormat="1">
      <c r="A506" s="67"/>
      <c r="B506" s="67"/>
    </row>
    <row r="507" spans="1:2" s="83" customFormat="1">
      <c r="A507" s="67"/>
      <c r="B507" s="67"/>
    </row>
    <row r="508" spans="1:2" s="83" customFormat="1">
      <c r="A508" s="67"/>
      <c r="B508" s="67"/>
    </row>
    <row r="509" spans="1:2" s="83" customFormat="1">
      <c r="A509" s="67"/>
      <c r="B509" s="67"/>
    </row>
    <row r="510" spans="1:2" s="83" customFormat="1">
      <c r="A510" s="67"/>
      <c r="B510" s="67"/>
    </row>
    <row r="511" spans="1:2" s="83" customFormat="1">
      <c r="A511" s="67"/>
      <c r="B511" s="67"/>
    </row>
    <row r="512" spans="1:2" s="83" customFormat="1">
      <c r="A512" s="67"/>
      <c r="B512" s="67"/>
    </row>
    <row r="513" spans="1:2" s="83" customFormat="1">
      <c r="A513" s="67"/>
      <c r="B513" s="67"/>
    </row>
    <row r="514" spans="1:2" s="83" customFormat="1">
      <c r="A514" s="67"/>
      <c r="B514" s="67"/>
    </row>
    <row r="515" spans="1:2" s="83" customFormat="1">
      <c r="A515" s="67"/>
      <c r="B515" s="67"/>
    </row>
    <row r="516" spans="1:2" s="83" customFormat="1">
      <c r="A516" s="67"/>
      <c r="B516" s="67"/>
    </row>
    <row r="517" spans="1:2" s="83" customFormat="1">
      <c r="A517" s="67"/>
      <c r="B517" s="67"/>
    </row>
    <row r="518" spans="1:2" s="83" customFormat="1">
      <c r="A518" s="67"/>
      <c r="B518" s="67"/>
    </row>
    <row r="519" spans="1:2" s="83" customFormat="1">
      <c r="A519" s="67"/>
      <c r="B519" s="67"/>
    </row>
    <row r="520" spans="1:2" s="83" customFormat="1">
      <c r="A520" s="67"/>
      <c r="B520" s="67"/>
    </row>
    <row r="521" spans="1:2" s="83" customFormat="1">
      <c r="A521" s="67"/>
      <c r="B521" s="67"/>
    </row>
    <row r="522" spans="1:2" s="83" customFormat="1">
      <c r="A522" s="67"/>
      <c r="B522" s="67"/>
    </row>
    <row r="523" spans="1:2" s="83" customFormat="1">
      <c r="A523" s="67"/>
      <c r="B523" s="67"/>
    </row>
    <row r="524" spans="1:2" s="83" customFormat="1">
      <c r="A524" s="67"/>
      <c r="B524" s="67"/>
    </row>
    <row r="525" spans="1:2" s="83" customFormat="1">
      <c r="A525" s="67"/>
      <c r="B525" s="67"/>
    </row>
    <row r="526" spans="1:2" s="83" customFormat="1">
      <c r="A526" s="67"/>
      <c r="B526" s="67"/>
    </row>
    <row r="527" spans="1:2" s="83" customFormat="1">
      <c r="A527" s="67"/>
      <c r="B527" s="67"/>
    </row>
    <row r="528" spans="1:2" s="83" customFormat="1">
      <c r="A528" s="67"/>
      <c r="B528" s="67"/>
    </row>
    <row r="529" spans="1:2" s="83" customFormat="1">
      <c r="A529" s="67"/>
      <c r="B529" s="67"/>
    </row>
    <row r="530" spans="1:2" s="83" customFormat="1">
      <c r="A530" s="67"/>
      <c r="B530" s="67"/>
    </row>
    <row r="531" spans="1:2" s="83" customFormat="1">
      <c r="A531" s="67"/>
      <c r="B531" s="67"/>
    </row>
    <row r="532" spans="1:2" s="83" customFormat="1">
      <c r="A532" s="67"/>
      <c r="B532" s="67"/>
    </row>
    <row r="533" spans="1:2" s="83" customFormat="1">
      <c r="A533" s="67"/>
      <c r="B533" s="67"/>
    </row>
    <row r="534" spans="1:2" s="83" customFormat="1">
      <c r="A534" s="67"/>
      <c r="B534" s="67"/>
    </row>
    <row r="535" spans="1:2" s="83" customFormat="1">
      <c r="A535" s="67"/>
      <c r="B535" s="67"/>
    </row>
    <row r="536" spans="1:2" s="83" customFormat="1">
      <c r="A536" s="67"/>
      <c r="B536" s="67"/>
    </row>
    <row r="537" spans="1:2" s="83" customFormat="1">
      <c r="A537" s="67"/>
      <c r="B537" s="67"/>
    </row>
    <row r="538" spans="1:2" s="83" customFormat="1">
      <c r="A538" s="67"/>
      <c r="B538" s="67"/>
    </row>
    <row r="539" spans="1:2" s="83" customFormat="1">
      <c r="A539" s="67"/>
      <c r="B539" s="67"/>
    </row>
    <row r="540" spans="1:2" s="83" customFormat="1">
      <c r="A540" s="67"/>
      <c r="B540" s="67"/>
    </row>
    <row r="541" spans="1:2" s="83" customFormat="1">
      <c r="A541" s="67"/>
      <c r="B541" s="67"/>
    </row>
    <row r="542" spans="1:2" s="83" customFormat="1">
      <c r="A542" s="67"/>
      <c r="B542" s="67"/>
    </row>
    <row r="543" spans="1:2" s="83" customFormat="1">
      <c r="A543" s="67"/>
      <c r="B543" s="67"/>
    </row>
    <row r="544" spans="1:2" s="83" customFormat="1">
      <c r="A544" s="67"/>
      <c r="B544" s="67"/>
    </row>
    <row r="545" spans="1:2" s="83" customFormat="1">
      <c r="A545" s="67"/>
      <c r="B545" s="67"/>
    </row>
    <row r="546" spans="1:2" s="83" customFormat="1">
      <c r="A546" s="67"/>
      <c r="B546" s="67"/>
    </row>
    <row r="547" spans="1:2" s="83" customFormat="1">
      <c r="A547" s="67"/>
      <c r="B547" s="67"/>
    </row>
    <row r="548" spans="1:2" s="83" customFormat="1">
      <c r="A548" s="67"/>
      <c r="B548" s="67"/>
    </row>
    <row r="549" spans="1:2" s="83" customFormat="1">
      <c r="A549" s="67"/>
      <c r="B549" s="67"/>
    </row>
    <row r="550" spans="1:2" s="83" customFormat="1">
      <c r="A550" s="67"/>
      <c r="B550" s="67"/>
    </row>
    <row r="551" spans="1:2" s="83" customFormat="1">
      <c r="A551" s="67"/>
      <c r="B551" s="67"/>
    </row>
    <row r="552" spans="1:2" s="83" customFormat="1">
      <c r="A552" s="67"/>
      <c r="B552" s="67"/>
    </row>
    <row r="553" spans="1:2" s="83" customFormat="1">
      <c r="A553" s="67"/>
      <c r="B553" s="67"/>
    </row>
    <row r="554" spans="1:2" s="83" customFormat="1">
      <c r="A554" s="67"/>
      <c r="B554" s="67"/>
    </row>
    <row r="555" spans="1:2" s="83" customFormat="1">
      <c r="A555" s="67"/>
      <c r="B555" s="67"/>
    </row>
    <row r="556" spans="1:2" s="83" customFormat="1">
      <c r="A556" s="67"/>
      <c r="B556" s="67"/>
    </row>
    <row r="557" spans="1:2" s="83" customFormat="1">
      <c r="A557" s="67"/>
      <c r="B557" s="67"/>
    </row>
    <row r="558" spans="1:2" s="83" customFormat="1">
      <c r="A558" s="67"/>
      <c r="B558" s="67"/>
    </row>
    <row r="559" spans="1:2" s="83" customFormat="1">
      <c r="A559" s="67"/>
      <c r="B559" s="67"/>
    </row>
    <row r="560" spans="1:2" s="83" customFormat="1">
      <c r="A560" s="67"/>
      <c r="B560" s="67"/>
    </row>
    <row r="561" spans="1:2" s="83" customFormat="1">
      <c r="A561" s="67"/>
      <c r="B561" s="67"/>
    </row>
    <row r="562" spans="1:2" s="83" customFormat="1">
      <c r="A562" s="67"/>
      <c r="B562" s="67"/>
    </row>
    <row r="563" spans="1:2" s="83" customFormat="1">
      <c r="A563" s="67"/>
      <c r="B563" s="67"/>
    </row>
    <row r="564" spans="1:2" s="83" customFormat="1">
      <c r="A564" s="67"/>
      <c r="B564" s="67"/>
    </row>
    <row r="565" spans="1:2" s="83" customFormat="1">
      <c r="A565" s="67"/>
      <c r="B565" s="67"/>
    </row>
    <row r="566" spans="1:2" s="83" customFormat="1">
      <c r="A566" s="67"/>
      <c r="B566" s="67"/>
    </row>
    <row r="567" spans="1:2" s="83" customFormat="1">
      <c r="A567" s="67"/>
      <c r="B567" s="67"/>
    </row>
    <row r="568" spans="1:2" s="83" customFormat="1">
      <c r="A568" s="67"/>
      <c r="B568" s="67"/>
    </row>
    <row r="569" spans="1:2" s="83" customFormat="1">
      <c r="A569" s="67"/>
      <c r="B569" s="67"/>
    </row>
    <row r="570" spans="1:2" s="83" customFormat="1">
      <c r="A570" s="67"/>
      <c r="B570" s="67"/>
    </row>
    <row r="571" spans="1:2" s="83" customFormat="1">
      <c r="A571" s="67"/>
      <c r="B571" s="67"/>
    </row>
    <row r="572" spans="1:2" s="83" customFormat="1">
      <c r="A572" s="67"/>
      <c r="B572" s="67"/>
    </row>
    <row r="573" spans="1:2" s="83" customFormat="1">
      <c r="A573" s="67"/>
      <c r="B573" s="67"/>
    </row>
    <row r="574" spans="1:2" s="83" customFormat="1">
      <c r="A574" s="67"/>
      <c r="B574" s="67"/>
    </row>
    <row r="575" spans="1:2" s="83" customFormat="1">
      <c r="A575" s="67"/>
      <c r="B575" s="67"/>
    </row>
    <row r="576" spans="1:2" s="83" customFormat="1">
      <c r="A576" s="67"/>
      <c r="B576" s="67"/>
    </row>
    <row r="577" spans="1:2" s="83" customFormat="1">
      <c r="A577" s="67"/>
      <c r="B577" s="67"/>
    </row>
    <row r="578" spans="1:2" s="83" customFormat="1">
      <c r="A578" s="67"/>
      <c r="B578" s="67"/>
    </row>
    <row r="579" spans="1:2" s="83" customFormat="1">
      <c r="A579" s="67"/>
      <c r="B579" s="67"/>
    </row>
    <row r="580" spans="1:2" s="83" customFormat="1">
      <c r="A580" s="67"/>
      <c r="B580" s="67"/>
    </row>
    <row r="581" spans="1:2" s="83" customFormat="1">
      <c r="A581" s="67"/>
      <c r="B581" s="67"/>
    </row>
    <row r="582" spans="1:2" s="83" customFormat="1">
      <c r="A582" s="67"/>
      <c r="B582" s="67"/>
    </row>
    <row r="583" spans="1:2" s="83" customFormat="1">
      <c r="A583" s="67"/>
      <c r="B583" s="67"/>
    </row>
    <row r="584" spans="1:2" s="83" customFormat="1">
      <c r="A584" s="67"/>
      <c r="B584" s="67"/>
    </row>
    <row r="585" spans="1:2" s="83" customFormat="1">
      <c r="A585" s="67"/>
      <c r="B585" s="67"/>
    </row>
    <row r="586" spans="1:2" s="83" customFormat="1">
      <c r="A586" s="67"/>
      <c r="B586" s="67"/>
    </row>
    <row r="587" spans="1:2" s="83" customFormat="1">
      <c r="A587" s="67"/>
      <c r="B587" s="67"/>
    </row>
    <row r="588" spans="1:2" s="83" customFormat="1">
      <c r="A588" s="67"/>
      <c r="B588" s="67"/>
    </row>
    <row r="589" spans="1:2" s="83" customFormat="1">
      <c r="A589" s="67"/>
      <c r="B589" s="67"/>
    </row>
    <row r="590" spans="1:2" s="83" customFormat="1">
      <c r="A590" s="67"/>
      <c r="B590" s="67"/>
    </row>
    <row r="591" spans="1:2" s="83" customFormat="1">
      <c r="A591" s="67"/>
      <c r="B591" s="67"/>
    </row>
    <row r="592" spans="1:2" s="83" customFormat="1">
      <c r="A592" s="67"/>
      <c r="B592" s="67"/>
    </row>
    <row r="593" spans="1:2" s="83" customFormat="1">
      <c r="A593" s="67"/>
      <c r="B593" s="67"/>
    </row>
  </sheetData>
  <mergeCells count="5">
    <mergeCell ref="C7:G7"/>
    <mergeCell ref="A1:G1"/>
    <mergeCell ref="A2:G2"/>
    <mergeCell ref="A3:G3"/>
    <mergeCell ref="A4:G4"/>
  </mergeCells>
  <phoneticPr fontId="3" type="noConversion"/>
  <pageMargins left="1" right="0.3" top="0.78740157480314965" bottom="0.39370078740157483" header="0" footer="0"/>
  <pageSetup scale="64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7"/>
  <dimension ref="A1:H536"/>
  <sheetViews>
    <sheetView showGridLines="0" view="pageBreakPreview" zoomScale="85" zoomScaleSheetLayoutView="85" workbookViewId="0">
      <selection sqref="A1:IV65536"/>
    </sheetView>
  </sheetViews>
  <sheetFormatPr defaultRowHeight="15.75"/>
  <cols>
    <col min="1" max="1" width="35.7109375" style="67" customWidth="1"/>
    <col min="2" max="2" width="1.7109375" style="67" customWidth="1"/>
    <col min="3" max="3" width="10.42578125" style="67" customWidth="1"/>
    <col min="4" max="4" width="11.140625" style="67" customWidth="1"/>
    <col min="5" max="5" width="10.5703125" style="67" customWidth="1"/>
    <col min="6" max="6" width="11.140625" style="67" customWidth="1"/>
    <col min="7" max="7" width="16" style="67" customWidth="1"/>
    <col min="8" max="8" width="5.7109375" style="67" customWidth="1"/>
    <col min="9" max="87" width="7.7109375" style="67" customWidth="1"/>
    <col min="88" max="16384" width="9.140625" style="67"/>
  </cols>
  <sheetData>
    <row r="1" spans="1:8" s="6" customFormat="1" ht="18">
      <c r="A1" s="289" t="s">
        <v>0</v>
      </c>
      <c r="B1" s="289"/>
      <c r="C1" s="289"/>
      <c r="D1" s="289"/>
      <c r="E1" s="289"/>
      <c r="F1" s="289"/>
      <c r="G1" s="289"/>
      <c r="H1" s="13"/>
    </row>
    <row r="2" spans="1:8" s="6" customFormat="1" ht="18">
      <c r="A2" s="290" t="s">
        <v>28</v>
      </c>
      <c r="B2" s="290"/>
      <c r="C2" s="290"/>
      <c r="D2" s="290"/>
      <c r="E2" s="290"/>
      <c r="F2" s="290"/>
      <c r="G2" s="290"/>
      <c r="H2" s="11"/>
    </row>
    <row r="3" spans="1:8" s="6" customFormat="1" ht="18">
      <c r="A3" s="290" t="s">
        <v>50</v>
      </c>
      <c r="B3" s="290"/>
      <c r="C3" s="290"/>
      <c r="D3" s="290"/>
      <c r="E3" s="290"/>
      <c r="F3" s="290"/>
      <c r="G3" s="290"/>
      <c r="H3" s="11"/>
    </row>
    <row r="4" spans="1:8" s="17" customFormat="1" ht="18">
      <c r="A4" s="290" t="s">
        <v>127</v>
      </c>
      <c r="B4" s="290"/>
      <c r="C4" s="290"/>
      <c r="D4" s="290"/>
      <c r="E4" s="290"/>
      <c r="F4" s="290"/>
      <c r="G4" s="290"/>
      <c r="H4" s="10"/>
    </row>
    <row r="5" spans="1:8">
      <c r="A5" s="70"/>
      <c r="B5" s="70"/>
      <c r="C5" s="44"/>
      <c r="D5" s="44"/>
      <c r="E5" s="44"/>
      <c r="F5" s="44"/>
      <c r="G5" s="44"/>
      <c r="H5" s="44"/>
    </row>
    <row r="6" spans="1:8">
      <c r="A6" s="69"/>
      <c r="B6" s="66"/>
      <c r="C6" s="300"/>
      <c r="D6" s="300"/>
      <c r="E6" s="300"/>
      <c r="F6" s="300"/>
      <c r="G6" s="300"/>
      <c r="H6" s="66"/>
    </row>
    <row r="7" spans="1:8" ht="19.5">
      <c r="A7" s="107"/>
      <c r="C7" s="16" t="s">
        <v>128</v>
      </c>
      <c r="D7" s="132" t="s">
        <v>70</v>
      </c>
      <c r="E7" s="16" t="s">
        <v>97</v>
      </c>
      <c r="F7" s="132" t="s">
        <v>70</v>
      </c>
      <c r="G7" s="133" t="s">
        <v>71</v>
      </c>
      <c r="H7" s="71"/>
    </row>
    <row r="8" spans="1:8">
      <c r="A8" s="73" t="s">
        <v>53</v>
      </c>
      <c r="C8" s="101">
        <v>16110</v>
      </c>
      <c r="D8" s="23">
        <v>100</v>
      </c>
      <c r="E8" s="101">
        <v>13485</v>
      </c>
      <c r="F8" s="23">
        <v>100</v>
      </c>
      <c r="G8" s="61">
        <v>19.466073414905448</v>
      </c>
      <c r="H8" s="74"/>
    </row>
    <row r="9" spans="1:8">
      <c r="A9" s="77" t="s">
        <v>13</v>
      </c>
      <c r="B9" s="78"/>
      <c r="C9" s="190">
        <v>11050</v>
      </c>
      <c r="D9" s="39">
        <v>68.599999999999994</v>
      </c>
      <c r="E9" s="190">
        <v>9308</v>
      </c>
      <c r="F9" s="39">
        <v>69</v>
      </c>
      <c r="G9" s="76">
        <v>18.715083798882691</v>
      </c>
      <c r="H9" s="74"/>
    </row>
    <row r="10" spans="1:8">
      <c r="A10" s="79" t="s">
        <v>12</v>
      </c>
      <c r="B10" s="78"/>
      <c r="C10" s="130">
        <v>5060</v>
      </c>
      <c r="D10" s="39">
        <v>31.4</v>
      </c>
      <c r="E10" s="130">
        <v>4177</v>
      </c>
      <c r="F10" s="39">
        <v>31</v>
      </c>
      <c r="G10" s="80">
        <v>21.13957385683505</v>
      </c>
      <c r="H10" s="74"/>
    </row>
    <row r="11" spans="1:8">
      <c r="A11" s="81" t="s">
        <v>57</v>
      </c>
      <c r="B11" s="78"/>
      <c r="C11" s="101">
        <v>334</v>
      </c>
      <c r="D11" s="23">
        <v>2.1</v>
      </c>
      <c r="E11" s="101">
        <v>269</v>
      </c>
      <c r="F11" s="23">
        <v>2</v>
      </c>
      <c r="G11" s="61">
        <v>24.1635687732342</v>
      </c>
      <c r="H11" s="74"/>
    </row>
    <row r="12" spans="1:8">
      <c r="A12" s="78" t="s">
        <v>58</v>
      </c>
      <c r="B12" s="78"/>
      <c r="C12" s="125">
        <v>3949</v>
      </c>
      <c r="D12" s="39">
        <v>24.499999999999996</v>
      </c>
      <c r="E12" s="125">
        <v>3289</v>
      </c>
      <c r="F12" s="39">
        <v>24.4</v>
      </c>
      <c r="G12" s="62">
        <v>20.066889632107031</v>
      </c>
      <c r="H12" s="74"/>
    </row>
    <row r="13" spans="1:8">
      <c r="A13" s="90" t="s">
        <v>4</v>
      </c>
      <c r="B13" s="78"/>
      <c r="C13" s="191">
        <v>4283</v>
      </c>
      <c r="D13" s="38">
        <v>26.599999999999998</v>
      </c>
      <c r="E13" s="191">
        <v>3558</v>
      </c>
      <c r="F13" s="38">
        <v>26.4</v>
      </c>
      <c r="G13" s="80">
        <v>20.376616076447451</v>
      </c>
      <c r="H13" s="74"/>
    </row>
    <row r="14" spans="1:8">
      <c r="A14" s="159" t="s">
        <v>84</v>
      </c>
      <c r="C14" s="125">
        <v>777</v>
      </c>
      <c r="D14" s="61">
        <v>4.8</v>
      </c>
      <c r="E14" s="125">
        <v>619</v>
      </c>
      <c r="F14" s="61">
        <v>4.5999999999999996</v>
      </c>
      <c r="G14" s="61">
        <v>25.525040387722143</v>
      </c>
      <c r="H14" s="74"/>
    </row>
    <row r="15" spans="1:8">
      <c r="A15" s="17" t="s">
        <v>3</v>
      </c>
      <c r="C15" s="125">
        <v>275</v>
      </c>
      <c r="D15" s="62">
        <v>1.7</v>
      </c>
      <c r="E15" s="125">
        <v>233</v>
      </c>
      <c r="F15" s="62">
        <v>1.7</v>
      </c>
      <c r="G15" s="62">
        <v>18.025751072961384</v>
      </c>
      <c r="H15" s="74"/>
    </row>
    <row r="16" spans="1:8">
      <c r="A16" s="18" t="s">
        <v>40</v>
      </c>
      <c r="C16" s="192">
        <v>163</v>
      </c>
      <c r="D16" s="76">
        <v>1.0000000000000002</v>
      </c>
      <c r="E16" s="192">
        <v>140</v>
      </c>
      <c r="F16" s="76">
        <v>1.1000000000000008</v>
      </c>
      <c r="G16" s="76">
        <v>16.428571428571438</v>
      </c>
      <c r="H16" s="74"/>
    </row>
    <row r="17" spans="1:8">
      <c r="A17" s="67" t="s">
        <v>37</v>
      </c>
      <c r="C17" s="125">
        <v>1215</v>
      </c>
      <c r="D17" s="62">
        <v>7.5</v>
      </c>
      <c r="E17" s="125">
        <v>992</v>
      </c>
      <c r="F17" s="62">
        <v>7.4</v>
      </c>
      <c r="G17" s="61">
        <v>22.479838709677423</v>
      </c>
      <c r="H17" s="74"/>
    </row>
    <row r="18" spans="1:8">
      <c r="A18" s="75" t="s">
        <v>27</v>
      </c>
      <c r="C18" s="287">
        <v>704</v>
      </c>
      <c r="D18" s="203"/>
      <c r="E18" s="192">
        <v>594</v>
      </c>
      <c r="F18" s="76"/>
      <c r="G18" s="82">
        <v>18.518518518518512</v>
      </c>
      <c r="H18" s="74"/>
    </row>
    <row r="19" spans="1:8" s="83" customFormat="1" ht="5.25" customHeight="1">
      <c r="A19" s="67"/>
      <c r="B19" s="67"/>
      <c r="C19" s="122"/>
      <c r="D19" s="67"/>
      <c r="E19" s="67"/>
    </row>
    <row r="20" spans="1:8" s="83" customFormat="1" ht="18">
      <c r="A20" s="131" t="s">
        <v>94</v>
      </c>
      <c r="B20" s="67"/>
      <c r="C20" s="122"/>
      <c r="D20" s="67"/>
      <c r="E20" s="67"/>
    </row>
    <row r="21" spans="1:8" s="83" customFormat="1" ht="18">
      <c r="A21" s="131"/>
      <c r="B21" s="67"/>
      <c r="C21" s="281"/>
      <c r="D21" s="67"/>
      <c r="E21" s="67"/>
    </row>
    <row r="22" spans="1:8" s="83" customFormat="1">
      <c r="A22" s="67"/>
      <c r="B22" s="67"/>
      <c r="C22" s="281"/>
      <c r="D22" s="67"/>
      <c r="E22" s="67"/>
    </row>
    <row r="23" spans="1:8" s="83" customFormat="1">
      <c r="A23" s="4"/>
      <c r="B23" s="1"/>
      <c r="C23" s="299"/>
      <c r="D23" s="299"/>
      <c r="E23" s="67"/>
      <c r="G23" s="62"/>
    </row>
    <row r="24" spans="1:8" s="83" customFormat="1">
      <c r="A24" s="2" t="s">
        <v>96</v>
      </c>
      <c r="B24" s="14"/>
      <c r="C24" s="96"/>
      <c r="D24" s="42"/>
      <c r="E24" s="67"/>
    </row>
    <row r="25" spans="1:8" s="83" customFormat="1">
      <c r="A25" s="30" t="s">
        <v>23</v>
      </c>
      <c r="B25" s="14"/>
      <c r="C25" s="136">
        <v>8621</v>
      </c>
      <c r="D25" s="189"/>
      <c r="E25" s="245">
        <v>7492</v>
      </c>
      <c r="F25" s="73"/>
      <c r="G25" s="40">
        <v>15.069407367859045</v>
      </c>
    </row>
    <row r="26" spans="1:8" s="83" customFormat="1" ht="18.75">
      <c r="A26" s="17" t="s">
        <v>82</v>
      </c>
      <c r="B26" s="1"/>
      <c r="D26" s="244"/>
      <c r="F26" s="244"/>
    </row>
    <row r="27" spans="1:8" s="83" customFormat="1" ht="18.75">
      <c r="A27" s="17" t="s">
        <v>99</v>
      </c>
      <c r="B27" s="1"/>
      <c r="C27" s="247">
        <v>1129</v>
      </c>
      <c r="D27" s="244"/>
      <c r="E27" s="246">
        <v>950</v>
      </c>
      <c r="F27" s="244"/>
      <c r="G27" s="62">
        <v>18.842105263157904</v>
      </c>
    </row>
    <row r="28" spans="1:8" s="83" customFormat="1" ht="18.75">
      <c r="A28" s="17" t="s">
        <v>100</v>
      </c>
      <c r="B28" s="1"/>
      <c r="C28" s="247">
        <v>195</v>
      </c>
      <c r="D28" s="244"/>
      <c r="E28" s="246">
        <v>158</v>
      </c>
      <c r="F28" s="244"/>
      <c r="G28" s="62">
        <v>23.417721518987335</v>
      </c>
    </row>
    <row r="29" spans="1:8" s="83" customFormat="1" ht="18.75">
      <c r="A29" s="17"/>
      <c r="B29" s="1"/>
      <c r="C29" s="247"/>
      <c r="D29" s="244"/>
      <c r="E29" s="246"/>
      <c r="F29" s="244"/>
      <c r="G29" s="62"/>
    </row>
    <row r="30" spans="1:8" s="83" customFormat="1" ht="18.75">
      <c r="A30" s="32" t="s">
        <v>48</v>
      </c>
      <c r="B30" s="14"/>
      <c r="C30" s="43"/>
      <c r="D30" s="67"/>
      <c r="E30" s="43"/>
      <c r="F30" s="67"/>
      <c r="G30" s="17"/>
    </row>
    <row r="31" spans="1:8" s="83" customFormat="1">
      <c r="A31" s="33" t="s">
        <v>45</v>
      </c>
      <c r="B31" s="14"/>
      <c r="C31" s="88">
        <v>607.90726147544638</v>
      </c>
      <c r="D31" s="67"/>
      <c r="E31" s="88">
        <v>557.87901179800497</v>
      </c>
      <c r="F31" s="67"/>
      <c r="G31" s="23">
        <v>8.9675805361818295</v>
      </c>
    </row>
    <row r="32" spans="1:8" s="83" customFormat="1">
      <c r="A32" s="17" t="s">
        <v>102</v>
      </c>
      <c r="B32" s="1"/>
      <c r="C32" s="88">
        <v>24.124705044299006</v>
      </c>
      <c r="D32" s="67"/>
      <c r="E32" s="88">
        <v>22.933796358131872</v>
      </c>
      <c r="F32" s="67"/>
      <c r="G32" s="23">
        <v>5.1928109396718325</v>
      </c>
    </row>
    <row r="33" spans="1:8" s="83" customFormat="1">
      <c r="A33" s="37" t="s">
        <v>103</v>
      </c>
      <c r="B33" s="1"/>
      <c r="C33" s="250">
        <v>25.19853653585303</v>
      </c>
      <c r="D33" s="263"/>
      <c r="E33" s="250">
        <v>24.325628565206653</v>
      </c>
      <c r="F33" s="263"/>
      <c r="G33" s="39">
        <v>3.6884292498608251</v>
      </c>
    </row>
    <row r="34" spans="1:8" s="83" customFormat="1" ht="29.25" customHeight="1">
      <c r="A34" s="298" t="s">
        <v>124</v>
      </c>
      <c r="B34" s="298"/>
      <c r="C34" s="298"/>
      <c r="D34" s="298"/>
      <c r="E34" s="298"/>
      <c r="F34" s="298"/>
      <c r="G34" s="298"/>
      <c r="H34" s="298"/>
    </row>
    <row r="35" spans="1:8" s="83" customFormat="1">
      <c r="A35" s="92"/>
      <c r="B35" s="17"/>
    </row>
    <row r="36" spans="1:8" s="83" customFormat="1">
      <c r="A36" s="67"/>
      <c r="B36" s="67"/>
    </row>
    <row r="37" spans="1:8" s="83" customFormat="1">
      <c r="A37" s="67"/>
      <c r="B37" s="67"/>
    </row>
    <row r="38" spans="1:8" s="83" customFormat="1">
      <c r="A38" s="67"/>
      <c r="B38" s="67"/>
    </row>
    <row r="39" spans="1:8" s="83" customFormat="1">
      <c r="A39" s="67"/>
      <c r="B39" s="67"/>
    </row>
    <row r="40" spans="1:8" s="83" customFormat="1">
      <c r="A40" s="67"/>
      <c r="B40" s="67"/>
    </row>
    <row r="41" spans="1:8" s="83" customFormat="1">
      <c r="A41" s="67"/>
      <c r="B41" s="67"/>
    </row>
    <row r="42" spans="1:8" s="83" customFormat="1">
      <c r="A42" s="67"/>
      <c r="B42" s="67"/>
    </row>
    <row r="43" spans="1:8" s="83" customFormat="1">
      <c r="A43" s="67"/>
      <c r="B43" s="67"/>
    </row>
    <row r="44" spans="1:8" s="83" customFormat="1">
      <c r="A44" s="67"/>
      <c r="B44" s="67"/>
    </row>
    <row r="45" spans="1:8" s="83" customFormat="1">
      <c r="A45" s="67"/>
      <c r="B45" s="67"/>
    </row>
    <row r="46" spans="1:8" s="83" customFormat="1">
      <c r="A46" s="67"/>
      <c r="B46" s="67"/>
    </row>
    <row r="47" spans="1:8" s="83" customFormat="1">
      <c r="A47" s="67"/>
      <c r="B47" s="67"/>
    </row>
    <row r="48" spans="1:8" s="83" customFormat="1">
      <c r="A48" s="67"/>
      <c r="B48" s="67"/>
    </row>
    <row r="49" spans="1:2" s="83" customFormat="1">
      <c r="A49" s="67"/>
      <c r="B49" s="67"/>
    </row>
    <row r="50" spans="1:2" s="83" customFormat="1">
      <c r="A50" s="67"/>
      <c r="B50" s="67"/>
    </row>
    <row r="51" spans="1:2" s="83" customFormat="1">
      <c r="A51" s="67"/>
      <c r="B51" s="67"/>
    </row>
    <row r="52" spans="1:2" s="83" customFormat="1">
      <c r="A52" s="67"/>
      <c r="B52" s="67"/>
    </row>
    <row r="53" spans="1:2" s="83" customFormat="1">
      <c r="A53" s="67"/>
      <c r="B53" s="67"/>
    </row>
    <row r="54" spans="1:2" s="83" customFormat="1">
      <c r="A54" s="67"/>
      <c r="B54" s="67"/>
    </row>
    <row r="55" spans="1:2" s="83" customFormat="1">
      <c r="A55" s="67"/>
      <c r="B55" s="67"/>
    </row>
    <row r="56" spans="1:2" s="83" customFormat="1">
      <c r="A56" s="67"/>
      <c r="B56" s="67"/>
    </row>
    <row r="57" spans="1:2" s="83" customFormat="1">
      <c r="A57" s="67"/>
      <c r="B57" s="67"/>
    </row>
    <row r="58" spans="1:2" s="83" customFormat="1">
      <c r="A58" s="67"/>
      <c r="B58" s="67"/>
    </row>
    <row r="59" spans="1:2" s="83" customFormat="1">
      <c r="A59" s="67"/>
      <c r="B59" s="67"/>
    </row>
    <row r="60" spans="1:2" s="83" customFormat="1">
      <c r="A60" s="67"/>
      <c r="B60" s="67"/>
    </row>
    <row r="61" spans="1:2" s="83" customFormat="1">
      <c r="A61" s="67"/>
      <c r="B61" s="67"/>
    </row>
    <row r="62" spans="1:2" s="83" customFormat="1">
      <c r="A62" s="67"/>
      <c r="B62" s="67"/>
    </row>
    <row r="63" spans="1:2" s="83" customFormat="1">
      <c r="A63" s="67"/>
      <c r="B63" s="67"/>
    </row>
    <row r="64" spans="1:2" s="83" customFormat="1">
      <c r="A64" s="67"/>
      <c r="B64" s="67"/>
    </row>
    <row r="65" spans="1:2" s="83" customFormat="1">
      <c r="A65" s="67"/>
      <c r="B65" s="67"/>
    </row>
    <row r="66" spans="1:2" s="83" customFormat="1">
      <c r="A66" s="67"/>
      <c r="B66" s="67"/>
    </row>
    <row r="67" spans="1:2" s="83" customFormat="1">
      <c r="A67" s="67"/>
      <c r="B67" s="67"/>
    </row>
    <row r="68" spans="1:2" s="83" customFormat="1">
      <c r="A68" s="67"/>
      <c r="B68" s="67"/>
    </row>
    <row r="69" spans="1:2" s="83" customFormat="1">
      <c r="A69" s="67"/>
      <c r="B69" s="67"/>
    </row>
    <row r="70" spans="1:2" s="83" customFormat="1">
      <c r="A70" s="67"/>
      <c r="B70" s="67"/>
    </row>
    <row r="71" spans="1:2" s="83" customFormat="1">
      <c r="A71" s="67"/>
      <c r="B71" s="67"/>
    </row>
    <row r="72" spans="1:2" s="83" customFormat="1">
      <c r="A72" s="67"/>
      <c r="B72" s="67"/>
    </row>
    <row r="73" spans="1:2" s="83" customFormat="1">
      <c r="A73" s="67"/>
      <c r="B73" s="67"/>
    </row>
    <row r="74" spans="1:2" s="83" customFormat="1">
      <c r="A74" s="67"/>
      <c r="B74" s="67"/>
    </row>
    <row r="75" spans="1:2" s="83" customFormat="1">
      <c r="A75" s="67"/>
      <c r="B75" s="67"/>
    </row>
    <row r="76" spans="1:2" s="83" customFormat="1">
      <c r="A76" s="67"/>
      <c r="B76" s="67"/>
    </row>
    <row r="77" spans="1:2" s="83" customFormat="1">
      <c r="A77" s="67"/>
      <c r="B77" s="67"/>
    </row>
    <row r="78" spans="1:2" s="83" customFormat="1">
      <c r="A78" s="67"/>
      <c r="B78" s="67"/>
    </row>
    <row r="79" spans="1:2" s="83" customFormat="1">
      <c r="A79" s="67"/>
      <c r="B79" s="67"/>
    </row>
    <row r="80" spans="1:2" s="83" customFormat="1">
      <c r="A80" s="67"/>
      <c r="B80" s="67"/>
    </row>
    <row r="81" spans="1:2" s="83" customFormat="1">
      <c r="A81" s="67"/>
      <c r="B81" s="67"/>
    </row>
    <row r="82" spans="1:2" s="83" customFormat="1">
      <c r="A82" s="67"/>
      <c r="B82" s="67"/>
    </row>
    <row r="83" spans="1:2" s="83" customFormat="1">
      <c r="A83" s="67"/>
      <c r="B83" s="67"/>
    </row>
    <row r="84" spans="1:2" s="83" customFormat="1">
      <c r="A84" s="67"/>
      <c r="B84" s="67"/>
    </row>
    <row r="85" spans="1:2" s="83" customFormat="1">
      <c r="A85" s="67"/>
      <c r="B85" s="67"/>
    </row>
    <row r="86" spans="1:2" s="83" customFormat="1">
      <c r="A86" s="67"/>
      <c r="B86" s="67"/>
    </row>
    <row r="87" spans="1:2" s="83" customFormat="1">
      <c r="A87" s="67"/>
      <c r="B87" s="67"/>
    </row>
    <row r="88" spans="1:2" s="83" customFormat="1">
      <c r="A88" s="67"/>
      <c r="B88" s="67"/>
    </row>
    <row r="89" spans="1:2" s="83" customFormat="1">
      <c r="A89" s="67"/>
      <c r="B89" s="67"/>
    </row>
    <row r="90" spans="1:2" s="83" customFormat="1">
      <c r="A90" s="67"/>
      <c r="B90" s="67"/>
    </row>
    <row r="91" spans="1:2" s="83" customFormat="1">
      <c r="A91" s="67"/>
      <c r="B91" s="67"/>
    </row>
    <row r="92" spans="1:2" s="83" customFormat="1">
      <c r="A92" s="67"/>
      <c r="B92" s="67"/>
    </row>
    <row r="93" spans="1:2" s="83" customFormat="1">
      <c r="A93" s="67"/>
      <c r="B93" s="67"/>
    </row>
    <row r="94" spans="1:2" s="83" customFormat="1">
      <c r="A94" s="67"/>
      <c r="B94" s="67"/>
    </row>
    <row r="95" spans="1:2" s="83" customFormat="1">
      <c r="A95" s="67"/>
      <c r="B95" s="67"/>
    </row>
    <row r="96" spans="1:2" s="83" customFormat="1">
      <c r="A96" s="67"/>
      <c r="B96" s="67"/>
    </row>
    <row r="97" spans="1:2" s="83" customFormat="1">
      <c r="A97" s="67"/>
      <c r="B97" s="67"/>
    </row>
    <row r="98" spans="1:2" s="83" customFormat="1">
      <c r="A98" s="67"/>
      <c r="B98" s="67"/>
    </row>
    <row r="99" spans="1:2" s="83" customFormat="1">
      <c r="A99" s="67"/>
      <c r="B99" s="67"/>
    </row>
    <row r="100" spans="1:2" s="83" customFormat="1">
      <c r="A100" s="67"/>
      <c r="B100" s="67"/>
    </row>
    <row r="101" spans="1:2" s="83" customFormat="1">
      <c r="A101" s="67"/>
      <c r="B101" s="67"/>
    </row>
    <row r="102" spans="1:2" s="83" customFormat="1">
      <c r="A102" s="67"/>
      <c r="B102" s="67"/>
    </row>
    <row r="103" spans="1:2" s="83" customFormat="1">
      <c r="A103" s="67"/>
      <c r="B103" s="67"/>
    </row>
    <row r="104" spans="1:2" s="83" customFormat="1">
      <c r="A104" s="67"/>
      <c r="B104" s="67"/>
    </row>
    <row r="105" spans="1:2" s="83" customFormat="1">
      <c r="A105" s="67"/>
      <c r="B105" s="67"/>
    </row>
    <row r="106" spans="1:2" s="83" customFormat="1">
      <c r="A106" s="67"/>
      <c r="B106" s="67"/>
    </row>
    <row r="107" spans="1:2" s="83" customFormat="1">
      <c r="A107" s="67"/>
      <c r="B107" s="67"/>
    </row>
    <row r="108" spans="1:2" s="83" customFormat="1">
      <c r="A108" s="67"/>
      <c r="B108" s="67"/>
    </row>
    <row r="109" spans="1:2" s="83" customFormat="1">
      <c r="A109" s="67"/>
      <c r="B109" s="67"/>
    </row>
    <row r="110" spans="1:2" s="83" customFormat="1">
      <c r="A110" s="67"/>
      <c r="B110" s="67"/>
    </row>
    <row r="111" spans="1:2" s="83" customFormat="1">
      <c r="A111" s="67"/>
      <c r="B111" s="67"/>
    </row>
    <row r="112" spans="1:2" s="83" customFormat="1">
      <c r="A112" s="67"/>
      <c r="B112" s="67"/>
    </row>
    <row r="113" spans="1:2" s="83" customFormat="1">
      <c r="A113" s="67"/>
      <c r="B113" s="67"/>
    </row>
    <row r="114" spans="1:2" s="83" customFormat="1">
      <c r="A114" s="67"/>
      <c r="B114" s="67"/>
    </row>
    <row r="115" spans="1:2" s="83" customFormat="1">
      <c r="A115" s="67"/>
      <c r="B115" s="67"/>
    </row>
    <row r="116" spans="1:2" s="83" customFormat="1">
      <c r="A116" s="67"/>
      <c r="B116" s="67"/>
    </row>
    <row r="117" spans="1:2" s="83" customFormat="1">
      <c r="A117" s="67"/>
      <c r="B117" s="67"/>
    </row>
    <row r="118" spans="1:2" s="83" customFormat="1">
      <c r="A118" s="67"/>
      <c r="B118" s="67"/>
    </row>
    <row r="119" spans="1:2" s="83" customFormat="1">
      <c r="A119" s="67"/>
      <c r="B119" s="67"/>
    </row>
    <row r="120" spans="1:2" s="83" customFormat="1">
      <c r="A120" s="67"/>
      <c r="B120" s="67"/>
    </row>
    <row r="121" spans="1:2" s="83" customFormat="1">
      <c r="A121" s="67"/>
      <c r="B121" s="67"/>
    </row>
    <row r="122" spans="1:2" s="83" customFormat="1">
      <c r="A122" s="67"/>
      <c r="B122" s="67"/>
    </row>
    <row r="123" spans="1:2" s="83" customFormat="1">
      <c r="A123" s="67"/>
      <c r="B123" s="67"/>
    </row>
    <row r="124" spans="1:2" s="83" customFormat="1">
      <c r="A124" s="67"/>
      <c r="B124" s="67"/>
    </row>
    <row r="125" spans="1:2" s="83" customFormat="1">
      <c r="A125" s="67"/>
      <c r="B125" s="67"/>
    </row>
    <row r="126" spans="1:2" s="83" customFormat="1">
      <c r="A126" s="67"/>
      <c r="B126" s="67"/>
    </row>
    <row r="127" spans="1:2" s="83" customFormat="1">
      <c r="A127" s="67"/>
      <c r="B127" s="67"/>
    </row>
    <row r="128" spans="1:2" s="83" customFormat="1">
      <c r="A128" s="67"/>
      <c r="B128" s="67"/>
    </row>
    <row r="129" spans="1:2" s="83" customFormat="1">
      <c r="A129" s="67"/>
      <c r="B129" s="67"/>
    </row>
    <row r="130" spans="1:2" s="83" customFormat="1">
      <c r="A130" s="67"/>
      <c r="B130" s="67"/>
    </row>
    <row r="131" spans="1:2" s="83" customFormat="1">
      <c r="A131" s="67"/>
      <c r="B131" s="67"/>
    </row>
    <row r="132" spans="1:2" s="83" customFormat="1">
      <c r="A132" s="67"/>
      <c r="B132" s="67"/>
    </row>
    <row r="133" spans="1:2" s="83" customFormat="1">
      <c r="A133" s="67"/>
      <c r="B133" s="67"/>
    </row>
    <row r="134" spans="1:2" s="83" customFormat="1">
      <c r="A134" s="67"/>
      <c r="B134" s="67"/>
    </row>
    <row r="135" spans="1:2" s="83" customFormat="1">
      <c r="A135" s="67"/>
      <c r="B135" s="67"/>
    </row>
    <row r="136" spans="1:2" s="83" customFormat="1">
      <c r="A136" s="67"/>
      <c r="B136" s="67"/>
    </row>
    <row r="137" spans="1:2" s="83" customFormat="1">
      <c r="A137" s="67"/>
      <c r="B137" s="67"/>
    </row>
    <row r="138" spans="1:2" s="83" customFormat="1">
      <c r="A138" s="67"/>
      <c r="B138" s="67"/>
    </row>
    <row r="139" spans="1:2" s="83" customFormat="1">
      <c r="A139" s="67"/>
      <c r="B139" s="67"/>
    </row>
    <row r="140" spans="1:2" s="83" customFormat="1">
      <c r="A140" s="67"/>
      <c r="B140" s="67"/>
    </row>
    <row r="141" spans="1:2" s="83" customFormat="1">
      <c r="A141" s="67"/>
      <c r="B141" s="67"/>
    </row>
    <row r="142" spans="1:2" s="83" customFormat="1">
      <c r="A142" s="67"/>
      <c r="B142" s="67"/>
    </row>
    <row r="143" spans="1:2" s="83" customFormat="1">
      <c r="A143" s="67"/>
      <c r="B143" s="67"/>
    </row>
    <row r="144" spans="1:2" s="83" customFormat="1">
      <c r="A144" s="67"/>
      <c r="B144" s="67"/>
    </row>
    <row r="145" spans="1:2" s="83" customFormat="1">
      <c r="A145" s="67"/>
      <c r="B145" s="67"/>
    </row>
    <row r="146" spans="1:2" s="83" customFormat="1">
      <c r="A146" s="67"/>
      <c r="B146" s="67"/>
    </row>
    <row r="147" spans="1:2" s="83" customFormat="1">
      <c r="A147" s="67"/>
      <c r="B147" s="67"/>
    </row>
    <row r="148" spans="1:2" s="83" customFormat="1">
      <c r="A148" s="67"/>
      <c r="B148" s="67"/>
    </row>
    <row r="149" spans="1:2" s="83" customFormat="1">
      <c r="A149" s="67"/>
      <c r="B149" s="67"/>
    </row>
    <row r="150" spans="1:2" s="83" customFormat="1">
      <c r="A150" s="67"/>
      <c r="B150" s="67"/>
    </row>
    <row r="151" spans="1:2" s="83" customFormat="1">
      <c r="A151" s="67"/>
      <c r="B151" s="67"/>
    </row>
    <row r="152" spans="1:2" s="83" customFormat="1">
      <c r="A152" s="67"/>
      <c r="B152" s="67"/>
    </row>
    <row r="153" spans="1:2" s="83" customFormat="1">
      <c r="A153" s="67"/>
      <c r="B153" s="67"/>
    </row>
    <row r="154" spans="1:2" s="83" customFormat="1">
      <c r="A154" s="67"/>
      <c r="B154" s="67"/>
    </row>
    <row r="155" spans="1:2" s="83" customFormat="1">
      <c r="A155" s="67"/>
      <c r="B155" s="67"/>
    </row>
    <row r="156" spans="1:2" s="83" customFormat="1">
      <c r="A156" s="67"/>
      <c r="B156" s="67"/>
    </row>
    <row r="157" spans="1:2" s="83" customFormat="1">
      <c r="A157" s="67"/>
      <c r="B157" s="67"/>
    </row>
    <row r="158" spans="1:2" s="83" customFormat="1">
      <c r="A158" s="67"/>
      <c r="B158" s="67"/>
    </row>
    <row r="159" spans="1:2" s="83" customFormat="1">
      <c r="A159" s="67"/>
      <c r="B159" s="67"/>
    </row>
    <row r="160" spans="1:2" s="83" customFormat="1">
      <c r="A160" s="67"/>
      <c r="B160" s="67"/>
    </row>
    <row r="161" spans="1:2" s="83" customFormat="1">
      <c r="A161" s="67"/>
      <c r="B161" s="67"/>
    </row>
    <row r="162" spans="1:2" s="83" customFormat="1">
      <c r="A162" s="67"/>
      <c r="B162" s="67"/>
    </row>
    <row r="163" spans="1:2" s="83" customFormat="1">
      <c r="A163" s="67"/>
      <c r="B163" s="67"/>
    </row>
    <row r="164" spans="1:2" s="83" customFormat="1">
      <c r="A164" s="67"/>
      <c r="B164" s="67"/>
    </row>
    <row r="165" spans="1:2" s="83" customFormat="1">
      <c r="A165" s="67"/>
      <c r="B165" s="67"/>
    </row>
    <row r="166" spans="1:2" s="83" customFormat="1">
      <c r="A166" s="67"/>
      <c r="B166" s="67"/>
    </row>
    <row r="167" spans="1:2" s="83" customFormat="1">
      <c r="A167" s="67"/>
      <c r="B167" s="67"/>
    </row>
    <row r="168" spans="1:2" s="83" customFormat="1">
      <c r="A168" s="67"/>
      <c r="B168" s="67"/>
    </row>
    <row r="169" spans="1:2" s="83" customFormat="1">
      <c r="A169" s="67"/>
      <c r="B169" s="67"/>
    </row>
    <row r="170" spans="1:2" s="83" customFormat="1">
      <c r="A170" s="67"/>
      <c r="B170" s="67"/>
    </row>
    <row r="171" spans="1:2" s="83" customFormat="1">
      <c r="A171" s="67"/>
      <c r="B171" s="67"/>
    </row>
    <row r="172" spans="1:2" s="83" customFormat="1">
      <c r="A172" s="67"/>
      <c r="B172" s="67"/>
    </row>
    <row r="173" spans="1:2" s="83" customFormat="1">
      <c r="A173" s="67"/>
      <c r="B173" s="67"/>
    </row>
    <row r="174" spans="1:2" s="83" customFormat="1">
      <c r="A174" s="67"/>
      <c r="B174" s="67"/>
    </row>
    <row r="175" spans="1:2" s="83" customFormat="1">
      <c r="A175" s="67"/>
      <c r="B175" s="67"/>
    </row>
    <row r="176" spans="1:2" s="83" customFormat="1">
      <c r="A176" s="67"/>
      <c r="B176" s="67"/>
    </row>
    <row r="177" spans="1:2" s="83" customFormat="1">
      <c r="A177" s="67"/>
      <c r="B177" s="67"/>
    </row>
    <row r="178" spans="1:2" s="83" customFormat="1">
      <c r="A178" s="67"/>
      <c r="B178" s="67"/>
    </row>
    <row r="179" spans="1:2" s="83" customFormat="1">
      <c r="A179" s="67"/>
      <c r="B179" s="67"/>
    </row>
    <row r="180" spans="1:2" s="83" customFormat="1">
      <c r="A180" s="67"/>
      <c r="B180" s="67"/>
    </row>
    <row r="181" spans="1:2" s="83" customFormat="1">
      <c r="A181" s="67"/>
      <c r="B181" s="67"/>
    </row>
    <row r="182" spans="1:2" s="83" customFormat="1">
      <c r="A182" s="67"/>
      <c r="B182" s="67"/>
    </row>
    <row r="183" spans="1:2" s="83" customFormat="1">
      <c r="A183" s="67"/>
      <c r="B183" s="67"/>
    </row>
    <row r="184" spans="1:2" s="83" customFormat="1">
      <c r="A184" s="67"/>
      <c r="B184" s="67"/>
    </row>
    <row r="185" spans="1:2" s="83" customFormat="1">
      <c r="A185" s="67"/>
      <c r="B185" s="67"/>
    </row>
    <row r="186" spans="1:2" s="83" customFormat="1">
      <c r="A186" s="67"/>
      <c r="B186" s="67"/>
    </row>
    <row r="187" spans="1:2" s="83" customFormat="1">
      <c r="A187" s="67"/>
      <c r="B187" s="67"/>
    </row>
    <row r="188" spans="1:2" s="83" customFormat="1">
      <c r="A188" s="67"/>
      <c r="B188" s="67"/>
    </row>
    <row r="189" spans="1:2" s="83" customFormat="1">
      <c r="A189" s="67"/>
      <c r="B189" s="67"/>
    </row>
    <row r="190" spans="1:2" s="83" customFormat="1">
      <c r="A190" s="67"/>
      <c r="B190" s="67"/>
    </row>
    <row r="191" spans="1:2" s="83" customFormat="1">
      <c r="A191" s="67"/>
      <c r="B191" s="67"/>
    </row>
    <row r="192" spans="1:2" s="83" customFormat="1">
      <c r="A192" s="67"/>
      <c r="B192" s="67"/>
    </row>
    <row r="193" spans="1:2" s="83" customFormat="1">
      <c r="A193" s="67"/>
      <c r="B193" s="67"/>
    </row>
    <row r="194" spans="1:2" s="83" customFormat="1">
      <c r="A194" s="67"/>
      <c r="B194" s="67"/>
    </row>
    <row r="195" spans="1:2" s="83" customFormat="1">
      <c r="A195" s="67"/>
      <c r="B195" s="67"/>
    </row>
    <row r="196" spans="1:2" s="83" customFormat="1">
      <c r="A196" s="67"/>
      <c r="B196" s="67"/>
    </row>
    <row r="197" spans="1:2" s="83" customFormat="1">
      <c r="A197" s="67"/>
      <c r="B197" s="67"/>
    </row>
    <row r="198" spans="1:2" s="83" customFormat="1">
      <c r="A198" s="67"/>
      <c r="B198" s="67"/>
    </row>
    <row r="199" spans="1:2" s="83" customFormat="1">
      <c r="A199" s="67"/>
      <c r="B199" s="67"/>
    </row>
    <row r="200" spans="1:2" s="83" customFormat="1">
      <c r="A200" s="67"/>
      <c r="B200" s="67"/>
    </row>
    <row r="201" spans="1:2" s="83" customFormat="1">
      <c r="A201" s="67"/>
      <c r="B201" s="67"/>
    </row>
    <row r="202" spans="1:2" s="83" customFormat="1">
      <c r="A202" s="67"/>
      <c r="B202" s="67"/>
    </row>
    <row r="203" spans="1:2" s="83" customFormat="1">
      <c r="A203" s="67"/>
      <c r="B203" s="67"/>
    </row>
    <row r="204" spans="1:2" s="83" customFormat="1">
      <c r="A204" s="67"/>
      <c r="B204" s="67"/>
    </row>
    <row r="205" spans="1:2" s="83" customFormat="1">
      <c r="A205" s="67"/>
      <c r="B205" s="67"/>
    </row>
    <row r="206" spans="1:2" s="83" customFormat="1">
      <c r="A206" s="67"/>
      <c r="B206" s="67"/>
    </row>
    <row r="207" spans="1:2" s="83" customFormat="1">
      <c r="A207" s="67"/>
      <c r="B207" s="67"/>
    </row>
    <row r="208" spans="1:2" s="83" customFormat="1">
      <c r="A208" s="67"/>
      <c r="B208" s="67"/>
    </row>
    <row r="209" spans="1:2" s="83" customFormat="1">
      <c r="A209" s="67"/>
      <c r="B209" s="67"/>
    </row>
    <row r="210" spans="1:2" s="83" customFormat="1">
      <c r="A210" s="67"/>
      <c r="B210" s="67"/>
    </row>
    <row r="211" spans="1:2" s="83" customFormat="1">
      <c r="A211" s="67"/>
      <c r="B211" s="67"/>
    </row>
    <row r="212" spans="1:2" s="83" customFormat="1">
      <c r="A212" s="67"/>
      <c r="B212" s="67"/>
    </row>
    <row r="213" spans="1:2" s="83" customFormat="1">
      <c r="A213" s="67"/>
      <c r="B213" s="67"/>
    </row>
    <row r="214" spans="1:2" s="83" customFormat="1">
      <c r="A214" s="67"/>
      <c r="B214" s="67"/>
    </row>
    <row r="215" spans="1:2" s="83" customFormat="1">
      <c r="A215" s="67"/>
      <c r="B215" s="67"/>
    </row>
    <row r="216" spans="1:2" s="83" customFormat="1">
      <c r="A216" s="67"/>
      <c r="B216" s="67"/>
    </row>
    <row r="217" spans="1:2" s="83" customFormat="1">
      <c r="A217" s="67"/>
      <c r="B217" s="67"/>
    </row>
    <row r="218" spans="1:2" s="83" customFormat="1">
      <c r="A218" s="67"/>
      <c r="B218" s="67"/>
    </row>
    <row r="219" spans="1:2" s="83" customFormat="1">
      <c r="A219" s="67"/>
      <c r="B219" s="67"/>
    </row>
    <row r="220" spans="1:2" s="83" customFormat="1">
      <c r="A220" s="67"/>
      <c r="B220" s="67"/>
    </row>
    <row r="221" spans="1:2" s="83" customFormat="1">
      <c r="A221" s="67"/>
      <c r="B221" s="67"/>
    </row>
    <row r="222" spans="1:2" s="83" customFormat="1">
      <c r="A222" s="67"/>
      <c r="B222" s="67"/>
    </row>
    <row r="223" spans="1:2" s="83" customFormat="1">
      <c r="A223" s="67"/>
      <c r="B223" s="67"/>
    </row>
    <row r="224" spans="1:2" s="83" customFormat="1">
      <c r="A224" s="67"/>
      <c r="B224" s="67"/>
    </row>
    <row r="225" spans="1:2" s="83" customFormat="1">
      <c r="A225" s="67"/>
      <c r="B225" s="67"/>
    </row>
    <row r="226" spans="1:2" s="83" customFormat="1">
      <c r="A226" s="67"/>
      <c r="B226" s="67"/>
    </row>
    <row r="227" spans="1:2" s="83" customFormat="1">
      <c r="A227" s="67"/>
      <c r="B227" s="67"/>
    </row>
    <row r="228" spans="1:2" s="83" customFormat="1">
      <c r="A228" s="67"/>
      <c r="B228" s="67"/>
    </row>
    <row r="229" spans="1:2" s="83" customFormat="1">
      <c r="A229" s="67"/>
      <c r="B229" s="67"/>
    </row>
    <row r="230" spans="1:2" s="83" customFormat="1">
      <c r="A230" s="67"/>
      <c r="B230" s="67"/>
    </row>
    <row r="231" spans="1:2" s="83" customFormat="1">
      <c r="A231" s="67"/>
      <c r="B231" s="67"/>
    </row>
    <row r="232" spans="1:2" s="83" customFormat="1">
      <c r="A232" s="67"/>
      <c r="B232" s="67"/>
    </row>
    <row r="233" spans="1:2" s="83" customFormat="1">
      <c r="A233" s="67"/>
      <c r="B233" s="67"/>
    </row>
    <row r="234" spans="1:2" s="83" customFormat="1">
      <c r="A234" s="67"/>
      <c r="B234" s="67"/>
    </row>
    <row r="235" spans="1:2" s="83" customFormat="1">
      <c r="A235" s="67"/>
      <c r="B235" s="67"/>
    </row>
    <row r="236" spans="1:2" s="83" customFormat="1">
      <c r="A236" s="67"/>
      <c r="B236" s="67"/>
    </row>
    <row r="237" spans="1:2" s="83" customFormat="1">
      <c r="A237" s="67"/>
      <c r="B237" s="67"/>
    </row>
    <row r="238" spans="1:2" s="83" customFormat="1">
      <c r="A238" s="67"/>
      <c r="B238" s="67"/>
    </row>
    <row r="239" spans="1:2" s="83" customFormat="1">
      <c r="A239" s="67"/>
      <c r="B239" s="67"/>
    </row>
    <row r="240" spans="1:2" s="83" customFormat="1">
      <c r="A240" s="67"/>
      <c r="B240" s="67"/>
    </row>
    <row r="241" spans="1:2" s="83" customFormat="1">
      <c r="A241" s="67"/>
      <c r="B241" s="67"/>
    </row>
    <row r="242" spans="1:2" s="83" customFormat="1">
      <c r="A242" s="67"/>
      <c r="B242" s="67"/>
    </row>
    <row r="243" spans="1:2" s="83" customFormat="1">
      <c r="A243" s="67"/>
      <c r="B243" s="67"/>
    </row>
    <row r="244" spans="1:2" s="83" customFormat="1">
      <c r="A244" s="67"/>
      <c r="B244" s="67"/>
    </row>
    <row r="245" spans="1:2" s="83" customFormat="1">
      <c r="A245" s="67"/>
      <c r="B245" s="67"/>
    </row>
    <row r="246" spans="1:2" s="83" customFormat="1">
      <c r="A246" s="67"/>
      <c r="B246" s="67"/>
    </row>
    <row r="247" spans="1:2" s="83" customFormat="1">
      <c r="A247" s="67"/>
      <c r="B247" s="67"/>
    </row>
    <row r="248" spans="1:2" s="83" customFormat="1">
      <c r="A248" s="67"/>
      <c r="B248" s="67"/>
    </row>
    <row r="249" spans="1:2" s="83" customFormat="1">
      <c r="A249" s="67"/>
      <c r="B249" s="67"/>
    </row>
    <row r="250" spans="1:2" s="83" customFormat="1">
      <c r="A250" s="67"/>
      <c r="B250" s="67"/>
    </row>
    <row r="251" spans="1:2" s="83" customFormat="1">
      <c r="A251" s="67"/>
      <c r="B251" s="67"/>
    </row>
    <row r="252" spans="1:2" s="83" customFormat="1">
      <c r="A252" s="67"/>
      <c r="B252" s="67"/>
    </row>
    <row r="253" spans="1:2" s="83" customFormat="1">
      <c r="A253" s="67"/>
      <c r="B253" s="67"/>
    </row>
    <row r="254" spans="1:2" s="83" customFormat="1">
      <c r="A254" s="67"/>
      <c r="B254" s="67"/>
    </row>
    <row r="255" spans="1:2" s="83" customFormat="1">
      <c r="A255" s="67"/>
      <c r="B255" s="67"/>
    </row>
    <row r="256" spans="1:2" s="83" customFormat="1">
      <c r="A256" s="67"/>
      <c r="B256" s="67"/>
    </row>
    <row r="257" spans="1:2" s="83" customFormat="1">
      <c r="A257" s="67"/>
      <c r="B257" s="67"/>
    </row>
    <row r="258" spans="1:2" s="83" customFormat="1">
      <c r="A258" s="67"/>
      <c r="B258" s="67"/>
    </row>
    <row r="259" spans="1:2" s="83" customFormat="1">
      <c r="A259" s="67"/>
      <c r="B259" s="67"/>
    </row>
    <row r="260" spans="1:2" s="83" customFormat="1">
      <c r="A260" s="67"/>
      <c r="B260" s="67"/>
    </row>
    <row r="261" spans="1:2" s="83" customFormat="1">
      <c r="A261" s="67"/>
      <c r="B261" s="67"/>
    </row>
    <row r="262" spans="1:2" s="83" customFormat="1">
      <c r="A262" s="67"/>
      <c r="B262" s="67"/>
    </row>
    <row r="263" spans="1:2" s="83" customFormat="1">
      <c r="A263" s="67"/>
      <c r="B263" s="67"/>
    </row>
    <row r="264" spans="1:2" s="83" customFormat="1">
      <c r="A264" s="67"/>
      <c r="B264" s="67"/>
    </row>
    <row r="265" spans="1:2" s="83" customFormat="1">
      <c r="A265" s="67"/>
      <c r="B265" s="67"/>
    </row>
    <row r="266" spans="1:2" s="83" customFormat="1">
      <c r="A266" s="67"/>
      <c r="B266" s="67"/>
    </row>
    <row r="267" spans="1:2" s="83" customFormat="1">
      <c r="A267" s="67"/>
      <c r="B267" s="67"/>
    </row>
    <row r="268" spans="1:2" s="83" customFormat="1">
      <c r="A268" s="67"/>
      <c r="B268" s="67"/>
    </row>
    <row r="269" spans="1:2" s="83" customFormat="1">
      <c r="A269" s="67"/>
      <c r="B269" s="67"/>
    </row>
    <row r="270" spans="1:2" s="83" customFormat="1">
      <c r="A270" s="67"/>
      <c r="B270" s="67"/>
    </row>
    <row r="271" spans="1:2" s="83" customFormat="1">
      <c r="A271" s="67"/>
      <c r="B271" s="67"/>
    </row>
    <row r="272" spans="1:2" s="83" customFormat="1">
      <c r="A272" s="67"/>
      <c r="B272" s="67"/>
    </row>
    <row r="273" spans="1:2" s="83" customFormat="1">
      <c r="A273" s="67"/>
      <c r="B273" s="67"/>
    </row>
    <row r="274" spans="1:2" s="83" customFormat="1">
      <c r="A274" s="67"/>
      <c r="B274" s="67"/>
    </row>
    <row r="275" spans="1:2" s="83" customFormat="1">
      <c r="A275" s="67"/>
      <c r="B275" s="67"/>
    </row>
    <row r="276" spans="1:2" s="83" customFormat="1">
      <c r="A276" s="67"/>
      <c r="B276" s="67"/>
    </row>
    <row r="277" spans="1:2" s="83" customFormat="1">
      <c r="A277" s="67"/>
      <c r="B277" s="67"/>
    </row>
    <row r="278" spans="1:2" s="83" customFormat="1">
      <c r="A278" s="67"/>
      <c r="B278" s="67"/>
    </row>
    <row r="279" spans="1:2" s="83" customFormat="1">
      <c r="A279" s="67"/>
      <c r="B279" s="67"/>
    </row>
    <row r="280" spans="1:2" s="83" customFormat="1">
      <c r="A280" s="67"/>
      <c r="B280" s="67"/>
    </row>
    <row r="281" spans="1:2" s="83" customFormat="1">
      <c r="A281" s="67"/>
      <c r="B281" s="67"/>
    </row>
    <row r="282" spans="1:2" s="83" customFormat="1">
      <c r="A282" s="67"/>
      <c r="B282" s="67"/>
    </row>
    <row r="283" spans="1:2" s="83" customFormat="1">
      <c r="A283" s="67"/>
      <c r="B283" s="67"/>
    </row>
    <row r="284" spans="1:2" s="83" customFormat="1">
      <c r="A284" s="67"/>
      <c r="B284" s="67"/>
    </row>
    <row r="285" spans="1:2" s="83" customFormat="1">
      <c r="A285" s="67"/>
      <c r="B285" s="67"/>
    </row>
    <row r="286" spans="1:2" s="83" customFormat="1">
      <c r="A286" s="67"/>
      <c r="B286" s="67"/>
    </row>
    <row r="287" spans="1:2" s="83" customFormat="1">
      <c r="A287" s="67"/>
      <c r="B287" s="67"/>
    </row>
    <row r="288" spans="1:2" s="83" customFormat="1">
      <c r="A288" s="67"/>
      <c r="B288" s="67"/>
    </row>
    <row r="289" spans="1:2" s="83" customFormat="1">
      <c r="A289" s="67"/>
      <c r="B289" s="67"/>
    </row>
    <row r="290" spans="1:2" s="83" customFormat="1">
      <c r="A290" s="67"/>
      <c r="B290" s="67"/>
    </row>
    <row r="291" spans="1:2" s="83" customFormat="1">
      <c r="A291" s="67"/>
      <c r="B291" s="67"/>
    </row>
    <row r="292" spans="1:2" s="83" customFormat="1">
      <c r="A292" s="67"/>
      <c r="B292" s="67"/>
    </row>
    <row r="293" spans="1:2" s="83" customFormat="1">
      <c r="A293" s="67"/>
      <c r="B293" s="67"/>
    </row>
    <row r="294" spans="1:2" s="83" customFormat="1">
      <c r="A294" s="67"/>
      <c r="B294" s="67"/>
    </row>
    <row r="295" spans="1:2" s="83" customFormat="1">
      <c r="A295" s="67"/>
      <c r="B295" s="67"/>
    </row>
    <row r="296" spans="1:2" s="83" customFormat="1">
      <c r="A296" s="67"/>
      <c r="B296" s="67"/>
    </row>
    <row r="297" spans="1:2" s="83" customFormat="1">
      <c r="A297" s="67"/>
      <c r="B297" s="67"/>
    </row>
    <row r="298" spans="1:2" s="83" customFormat="1">
      <c r="A298" s="67"/>
      <c r="B298" s="67"/>
    </row>
    <row r="299" spans="1:2" s="83" customFormat="1">
      <c r="A299" s="67"/>
      <c r="B299" s="67"/>
    </row>
    <row r="300" spans="1:2" s="83" customFormat="1">
      <c r="A300" s="67"/>
      <c r="B300" s="67"/>
    </row>
    <row r="301" spans="1:2" s="83" customFormat="1">
      <c r="A301" s="67"/>
      <c r="B301" s="67"/>
    </row>
    <row r="302" spans="1:2" s="83" customFormat="1">
      <c r="A302" s="67"/>
      <c r="B302" s="67"/>
    </row>
    <row r="303" spans="1:2" s="83" customFormat="1">
      <c r="A303" s="67"/>
      <c r="B303" s="67"/>
    </row>
    <row r="304" spans="1:2" s="83" customFormat="1">
      <c r="A304" s="67"/>
      <c r="B304" s="67"/>
    </row>
    <row r="305" spans="1:2" s="83" customFormat="1">
      <c r="A305" s="67"/>
      <c r="B305" s="67"/>
    </row>
    <row r="306" spans="1:2" s="83" customFormat="1">
      <c r="A306" s="67"/>
      <c r="B306" s="67"/>
    </row>
    <row r="307" spans="1:2" s="83" customFormat="1">
      <c r="A307" s="67"/>
      <c r="B307" s="67"/>
    </row>
    <row r="308" spans="1:2" s="83" customFormat="1">
      <c r="A308" s="67"/>
      <c r="B308" s="67"/>
    </row>
    <row r="309" spans="1:2" s="83" customFormat="1">
      <c r="A309" s="67"/>
      <c r="B309" s="67"/>
    </row>
    <row r="310" spans="1:2" s="83" customFormat="1">
      <c r="A310" s="67"/>
      <c r="B310" s="67"/>
    </row>
    <row r="311" spans="1:2" s="83" customFormat="1">
      <c r="A311" s="67"/>
      <c r="B311" s="67"/>
    </row>
    <row r="312" spans="1:2" s="83" customFormat="1">
      <c r="A312" s="67"/>
      <c r="B312" s="67"/>
    </row>
    <row r="313" spans="1:2" s="83" customFormat="1">
      <c r="A313" s="67"/>
      <c r="B313" s="67"/>
    </row>
    <row r="314" spans="1:2" s="83" customFormat="1">
      <c r="A314" s="67"/>
      <c r="B314" s="67"/>
    </row>
    <row r="315" spans="1:2" s="83" customFormat="1">
      <c r="A315" s="67"/>
      <c r="B315" s="67"/>
    </row>
    <row r="316" spans="1:2" s="83" customFormat="1">
      <c r="A316" s="67"/>
      <c r="B316" s="67"/>
    </row>
    <row r="317" spans="1:2" s="83" customFormat="1">
      <c r="A317" s="67"/>
      <c r="B317" s="67"/>
    </row>
    <row r="318" spans="1:2" s="83" customFormat="1">
      <c r="A318" s="67"/>
      <c r="B318" s="67"/>
    </row>
    <row r="319" spans="1:2" s="83" customFormat="1">
      <c r="A319" s="67"/>
      <c r="B319" s="67"/>
    </row>
    <row r="320" spans="1:2" s="83" customFormat="1">
      <c r="A320" s="67"/>
      <c r="B320" s="67"/>
    </row>
    <row r="321" spans="1:2" s="83" customFormat="1">
      <c r="A321" s="67"/>
      <c r="B321" s="67"/>
    </row>
    <row r="322" spans="1:2" s="83" customFormat="1">
      <c r="A322" s="67"/>
      <c r="B322" s="67"/>
    </row>
    <row r="323" spans="1:2" s="83" customFormat="1">
      <c r="A323" s="67"/>
      <c r="B323" s="67"/>
    </row>
    <row r="324" spans="1:2" s="83" customFormat="1">
      <c r="A324" s="67"/>
      <c r="B324" s="67"/>
    </row>
    <row r="325" spans="1:2" s="83" customFormat="1">
      <c r="A325" s="67"/>
      <c r="B325" s="67"/>
    </row>
    <row r="326" spans="1:2" s="83" customFormat="1">
      <c r="A326" s="67"/>
      <c r="B326" s="67"/>
    </row>
    <row r="327" spans="1:2" s="83" customFormat="1">
      <c r="A327" s="67"/>
      <c r="B327" s="67"/>
    </row>
    <row r="328" spans="1:2" s="83" customFormat="1">
      <c r="A328" s="67"/>
      <c r="B328" s="67"/>
    </row>
    <row r="329" spans="1:2" s="83" customFormat="1">
      <c r="A329" s="67"/>
      <c r="B329" s="67"/>
    </row>
    <row r="330" spans="1:2" s="83" customFormat="1">
      <c r="A330" s="67"/>
      <c r="B330" s="67"/>
    </row>
    <row r="331" spans="1:2" s="83" customFormat="1">
      <c r="A331" s="67"/>
      <c r="B331" s="67"/>
    </row>
    <row r="332" spans="1:2" s="83" customFormat="1">
      <c r="A332" s="67"/>
      <c r="B332" s="67"/>
    </row>
    <row r="333" spans="1:2" s="83" customFormat="1">
      <c r="A333" s="67"/>
      <c r="B333" s="67"/>
    </row>
    <row r="334" spans="1:2" s="83" customFormat="1">
      <c r="A334" s="67"/>
      <c r="B334" s="67"/>
    </row>
    <row r="335" spans="1:2" s="83" customFormat="1">
      <c r="A335" s="67"/>
      <c r="B335" s="67"/>
    </row>
    <row r="336" spans="1:2" s="83" customFormat="1">
      <c r="A336" s="67"/>
      <c r="B336" s="67"/>
    </row>
    <row r="337" spans="1:2" s="83" customFormat="1">
      <c r="A337" s="67"/>
      <c r="B337" s="67"/>
    </row>
    <row r="338" spans="1:2" s="83" customFormat="1">
      <c r="A338" s="67"/>
      <c r="B338" s="67"/>
    </row>
    <row r="339" spans="1:2" s="83" customFormat="1">
      <c r="A339" s="67"/>
      <c r="B339" s="67"/>
    </row>
    <row r="340" spans="1:2" s="83" customFormat="1">
      <c r="A340" s="67"/>
      <c r="B340" s="67"/>
    </row>
    <row r="341" spans="1:2" s="83" customFormat="1">
      <c r="A341" s="67"/>
      <c r="B341" s="67"/>
    </row>
    <row r="342" spans="1:2" s="83" customFormat="1">
      <c r="A342" s="67"/>
      <c r="B342" s="67"/>
    </row>
    <row r="343" spans="1:2" s="83" customFormat="1">
      <c r="A343" s="67"/>
      <c r="B343" s="67"/>
    </row>
    <row r="344" spans="1:2" s="83" customFormat="1">
      <c r="A344" s="67"/>
      <c r="B344" s="67"/>
    </row>
    <row r="345" spans="1:2" s="83" customFormat="1">
      <c r="A345" s="67"/>
      <c r="B345" s="67"/>
    </row>
    <row r="346" spans="1:2" s="83" customFormat="1">
      <c r="A346" s="67"/>
      <c r="B346" s="67"/>
    </row>
    <row r="347" spans="1:2" s="83" customFormat="1">
      <c r="A347" s="67"/>
      <c r="B347" s="67"/>
    </row>
    <row r="348" spans="1:2" s="83" customFormat="1">
      <c r="A348" s="67"/>
      <c r="B348" s="67"/>
    </row>
    <row r="349" spans="1:2" s="83" customFormat="1">
      <c r="A349" s="67"/>
      <c r="B349" s="67"/>
    </row>
    <row r="350" spans="1:2" s="83" customFormat="1">
      <c r="A350" s="67"/>
      <c r="B350" s="67"/>
    </row>
    <row r="351" spans="1:2" s="83" customFormat="1">
      <c r="A351" s="67"/>
      <c r="B351" s="67"/>
    </row>
    <row r="352" spans="1:2" s="83" customFormat="1">
      <c r="A352" s="67"/>
      <c r="B352" s="67"/>
    </row>
    <row r="353" spans="1:2" s="83" customFormat="1">
      <c r="A353" s="67"/>
      <c r="B353" s="67"/>
    </row>
    <row r="354" spans="1:2" s="83" customFormat="1">
      <c r="A354" s="67"/>
      <c r="B354" s="67"/>
    </row>
    <row r="355" spans="1:2" s="83" customFormat="1">
      <c r="A355" s="67"/>
      <c r="B355" s="67"/>
    </row>
    <row r="356" spans="1:2" s="83" customFormat="1">
      <c r="A356" s="67"/>
      <c r="B356" s="67"/>
    </row>
    <row r="357" spans="1:2" s="83" customFormat="1">
      <c r="A357" s="67"/>
      <c r="B357" s="67"/>
    </row>
    <row r="358" spans="1:2" s="83" customFormat="1">
      <c r="A358" s="67"/>
      <c r="B358" s="67"/>
    </row>
    <row r="359" spans="1:2" s="83" customFormat="1">
      <c r="A359" s="67"/>
      <c r="B359" s="67"/>
    </row>
    <row r="360" spans="1:2" s="83" customFormat="1">
      <c r="A360" s="67"/>
      <c r="B360" s="67"/>
    </row>
    <row r="361" spans="1:2" s="83" customFormat="1">
      <c r="A361" s="67"/>
      <c r="B361" s="67"/>
    </row>
    <row r="362" spans="1:2" s="83" customFormat="1">
      <c r="A362" s="67"/>
      <c r="B362" s="67"/>
    </row>
    <row r="363" spans="1:2" s="83" customFormat="1">
      <c r="A363" s="67"/>
      <c r="B363" s="67"/>
    </row>
    <row r="364" spans="1:2" s="83" customFormat="1">
      <c r="A364" s="67"/>
      <c r="B364" s="67"/>
    </row>
    <row r="365" spans="1:2" s="83" customFormat="1">
      <c r="A365" s="67"/>
      <c r="B365" s="67"/>
    </row>
    <row r="366" spans="1:2" s="83" customFormat="1">
      <c r="A366" s="67"/>
      <c r="B366" s="67"/>
    </row>
    <row r="367" spans="1:2" s="83" customFormat="1">
      <c r="A367" s="67"/>
      <c r="B367" s="67"/>
    </row>
    <row r="368" spans="1:2" s="83" customFormat="1">
      <c r="A368" s="67"/>
      <c r="B368" s="67"/>
    </row>
    <row r="369" spans="1:2" s="83" customFormat="1">
      <c r="A369" s="67"/>
      <c r="B369" s="67"/>
    </row>
    <row r="370" spans="1:2" s="83" customFormat="1">
      <c r="A370" s="67"/>
      <c r="B370" s="67"/>
    </row>
    <row r="371" spans="1:2" s="83" customFormat="1">
      <c r="A371" s="67"/>
      <c r="B371" s="67"/>
    </row>
    <row r="372" spans="1:2" s="83" customFormat="1">
      <c r="A372" s="67"/>
      <c r="B372" s="67"/>
    </row>
    <row r="373" spans="1:2" s="83" customFormat="1">
      <c r="A373" s="67"/>
      <c r="B373" s="67"/>
    </row>
    <row r="374" spans="1:2" s="83" customFormat="1">
      <c r="A374" s="67"/>
      <c r="B374" s="67"/>
    </row>
    <row r="375" spans="1:2" s="83" customFormat="1">
      <c r="A375" s="67"/>
      <c r="B375" s="67"/>
    </row>
    <row r="376" spans="1:2" s="83" customFormat="1">
      <c r="A376" s="67"/>
      <c r="B376" s="67"/>
    </row>
    <row r="377" spans="1:2" s="83" customFormat="1">
      <c r="A377" s="67"/>
      <c r="B377" s="67"/>
    </row>
    <row r="378" spans="1:2" s="83" customFormat="1">
      <c r="A378" s="67"/>
      <c r="B378" s="67"/>
    </row>
    <row r="379" spans="1:2" s="83" customFormat="1">
      <c r="A379" s="67"/>
      <c r="B379" s="67"/>
    </row>
    <row r="380" spans="1:2" s="83" customFormat="1">
      <c r="A380" s="67"/>
      <c r="B380" s="67"/>
    </row>
    <row r="381" spans="1:2" s="83" customFormat="1">
      <c r="A381" s="67"/>
      <c r="B381" s="67"/>
    </row>
    <row r="382" spans="1:2" s="83" customFormat="1">
      <c r="A382" s="67"/>
      <c r="B382" s="67"/>
    </row>
    <row r="383" spans="1:2" s="83" customFormat="1">
      <c r="A383" s="67"/>
      <c r="B383" s="67"/>
    </row>
    <row r="384" spans="1:2" s="83" customFormat="1">
      <c r="A384" s="67"/>
      <c r="B384" s="67"/>
    </row>
    <row r="385" spans="1:2" s="83" customFormat="1">
      <c r="A385" s="67"/>
      <c r="B385" s="67"/>
    </row>
    <row r="386" spans="1:2" s="83" customFormat="1">
      <c r="A386" s="67"/>
      <c r="B386" s="67"/>
    </row>
    <row r="387" spans="1:2" s="83" customFormat="1">
      <c r="A387" s="67"/>
      <c r="B387" s="67"/>
    </row>
    <row r="388" spans="1:2" s="83" customFormat="1">
      <c r="A388" s="67"/>
      <c r="B388" s="67"/>
    </row>
    <row r="389" spans="1:2" s="83" customFormat="1">
      <c r="A389" s="67"/>
      <c r="B389" s="67"/>
    </row>
    <row r="390" spans="1:2" s="83" customFormat="1">
      <c r="A390" s="67"/>
      <c r="B390" s="67"/>
    </row>
    <row r="391" spans="1:2" s="83" customFormat="1">
      <c r="A391" s="67"/>
      <c r="B391" s="67"/>
    </row>
    <row r="392" spans="1:2" s="83" customFormat="1">
      <c r="A392" s="67"/>
      <c r="B392" s="67"/>
    </row>
    <row r="393" spans="1:2" s="83" customFormat="1">
      <c r="A393" s="67"/>
      <c r="B393" s="67"/>
    </row>
    <row r="394" spans="1:2" s="83" customFormat="1">
      <c r="A394" s="67"/>
      <c r="B394" s="67"/>
    </row>
    <row r="395" spans="1:2" s="83" customFormat="1">
      <c r="A395" s="67"/>
      <c r="B395" s="67"/>
    </row>
    <row r="396" spans="1:2" s="83" customFormat="1">
      <c r="A396" s="67"/>
      <c r="B396" s="67"/>
    </row>
    <row r="397" spans="1:2" s="83" customFormat="1">
      <c r="A397" s="67"/>
      <c r="B397" s="67"/>
    </row>
    <row r="398" spans="1:2" s="83" customFormat="1">
      <c r="A398" s="67"/>
      <c r="B398" s="67"/>
    </row>
    <row r="399" spans="1:2" s="83" customFormat="1">
      <c r="A399" s="67"/>
      <c r="B399" s="67"/>
    </row>
    <row r="400" spans="1:2" s="83" customFormat="1">
      <c r="A400" s="67"/>
      <c r="B400" s="67"/>
    </row>
    <row r="401" spans="1:2" s="83" customFormat="1">
      <c r="A401" s="67"/>
      <c r="B401" s="67"/>
    </row>
    <row r="402" spans="1:2" s="83" customFormat="1">
      <c r="A402" s="67"/>
      <c r="B402" s="67"/>
    </row>
    <row r="403" spans="1:2" s="83" customFormat="1">
      <c r="A403" s="67"/>
      <c r="B403" s="67"/>
    </row>
    <row r="404" spans="1:2" s="83" customFormat="1">
      <c r="A404" s="67"/>
      <c r="B404" s="67"/>
    </row>
    <row r="405" spans="1:2" s="83" customFormat="1">
      <c r="A405" s="67"/>
      <c r="B405" s="67"/>
    </row>
    <row r="406" spans="1:2" s="83" customFormat="1">
      <c r="A406" s="67"/>
      <c r="B406" s="67"/>
    </row>
    <row r="407" spans="1:2" s="83" customFormat="1">
      <c r="A407" s="67"/>
      <c r="B407" s="67"/>
    </row>
    <row r="408" spans="1:2" s="83" customFormat="1">
      <c r="A408" s="67"/>
      <c r="B408" s="67"/>
    </row>
    <row r="409" spans="1:2" s="83" customFormat="1">
      <c r="A409" s="67"/>
      <c r="B409" s="67"/>
    </row>
    <row r="410" spans="1:2" s="83" customFormat="1">
      <c r="A410" s="67"/>
      <c r="B410" s="67"/>
    </row>
    <row r="411" spans="1:2" s="83" customFormat="1">
      <c r="A411" s="67"/>
      <c r="B411" s="67"/>
    </row>
    <row r="412" spans="1:2" s="83" customFormat="1">
      <c r="A412" s="67"/>
      <c r="B412" s="67"/>
    </row>
    <row r="413" spans="1:2" s="83" customFormat="1">
      <c r="A413" s="67"/>
      <c r="B413" s="67"/>
    </row>
    <row r="414" spans="1:2" s="83" customFormat="1">
      <c r="A414" s="67"/>
      <c r="B414" s="67"/>
    </row>
    <row r="415" spans="1:2" s="83" customFormat="1">
      <c r="A415" s="67"/>
      <c r="B415" s="67"/>
    </row>
    <row r="416" spans="1:2" s="83" customFormat="1">
      <c r="A416" s="67"/>
      <c r="B416" s="67"/>
    </row>
    <row r="417" spans="1:2" s="83" customFormat="1">
      <c r="A417" s="67"/>
      <c r="B417" s="67"/>
    </row>
    <row r="418" spans="1:2" s="83" customFormat="1">
      <c r="A418" s="67"/>
      <c r="B418" s="67"/>
    </row>
    <row r="419" spans="1:2" s="83" customFormat="1">
      <c r="A419" s="67"/>
      <c r="B419" s="67"/>
    </row>
    <row r="420" spans="1:2" s="83" customFormat="1">
      <c r="A420" s="67"/>
      <c r="B420" s="67"/>
    </row>
    <row r="421" spans="1:2" s="83" customFormat="1">
      <c r="A421" s="67"/>
      <c r="B421" s="67"/>
    </row>
    <row r="422" spans="1:2" s="83" customFormat="1">
      <c r="A422" s="67"/>
      <c r="B422" s="67"/>
    </row>
    <row r="423" spans="1:2" s="83" customFormat="1">
      <c r="A423" s="67"/>
      <c r="B423" s="67"/>
    </row>
    <row r="424" spans="1:2" s="83" customFormat="1">
      <c r="A424" s="67"/>
      <c r="B424" s="67"/>
    </row>
    <row r="425" spans="1:2" s="83" customFormat="1">
      <c r="A425" s="67"/>
      <c r="B425" s="67"/>
    </row>
    <row r="426" spans="1:2" s="83" customFormat="1">
      <c r="A426" s="67"/>
      <c r="B426" s="67"/>
    </row>
    <row r="427" spans="1:2" s="83" customFormat="1">
      <c r="A427" s="67"/>
      <c r="B427" s="67"/>
    </row>
    <row r="428" spans="1:2" s="83" customFormat="1">
      <c r="A428" s="67"/>
      <c r="B428" s="67"/>
    </row>
    <row r="429" spans="1:2" s="83" customFormat="1">
      <c r="A429" s="67"/>
      <c r="B429" s="67"/>
    </row>
    <row r="430" spans="1:2" s="83" customFormat="1">
      <c r="A430" s="67"/>
      <c r="B430" s="67"/>
    </row>
    <row r="431" spans="1:2" s="83" customFormat="1">
      <c r="A431" s="67"/>
      <c r="B431" s="67"/>
    </row>
    <row r="432" spans="1:2" s="83" customFormat="1">
      <c r="A432" s="67"/>
      <c r="B432" s="67"/>
    </row>
    <row r="433" spans="1:2" s="83" customFormat="1">
      <c r="A433" s="67"/>
      <c r="B433" s="67"/>
    </row>
    <row r="434" spans="1:2" s="83" customFormat="1">
      <c r="A434" s="67"/>
      <c r="B434" s="67"/>
    </row>
    <row r="435" spans="1:2" s="83" customFormat="1">
      <c r="A435" s="67"/>
      <c r="B435" s="67"/>
    </row>
    <row r="436" spans="1:2" s="83" customFormat="1">
      <c r="A436" s="67"/>
      <c r="B436" s="67"/>
    </row>
    <row r="437" spans="1:2" s="83" customFormat="1">
      <c r="A437" s="67"/>
      <c r="B437" s="67"/>
    </row>
    <row r="438" spans="1:2" s="83" customFormat="1">
      <c r="A438" s="67"/>
      <c r="B438" s="67"/>
    </row>
    <row r="439" spans="1:2" s="83" customFormat="1">
      <c r="A439" s="67"/>
      <c r="B439" s="67"/>
    </row>
    <row r="440" spans="1:2" s="83" customFormat="1">
      <c r="A440" s="67"/>
      <c r="B440" s="67"/>
    </row>
    <row r="441" spans="1:2" s="83" customFormat="1">
      <c r="A441" s="67"/>
      <c r="B441" s="67"/>
    </row>
    <row r="442" spans="1:2" s="83" customFormat="1">
      <c r="A442" s="67"/>
      <c r="B442" s="67"/>
    </row>
    <row r="443" spans="1:2" s="83" customFormat="1">
      <c r="A443" s="67"/>
      <c r="B443" s="67"/>
    </row>
    <row r="444" spans="1:2" s="83" customFormat="1">
      <c r="A444" s="67"/>
      <c r="B444" s="67"/>
    </row>
    <row r="445" spans="1:2" s="83" customFormat="1">
      <c r="A445" s="67"/>
      <c r="B445" s="67"/>
    </row>
    <row r="446" spans="1:2" s="83" customFormat="1">
      <c r="A446" s="67"/>
      <c r="B446" s="67"/>
    </row>
    <row r="447" spans="1:2" s="83" customFormat="1">
      <c r="A447" s="67"/>
      <c r="B447" s="67"/>
    </row>
    <row r="448" spans="1:2" s="83" customFormat="1">
      <c r="A448" s="67"/>
      <c r="B448" s="67"/>
    </row>
    <row r="449" spans="1:2" s="83" customFormat="1">
      <c r="A449" s="67"/>
      <c r="B449" s="67"/>
    </row>
    <row r="450" spans="1:2" s="83" customFormat="1">
      <c r="A450" s="67"/>
      <c r="B450" s="67"/>
    </row>
    <row r="451" spans="1:2" s="83" customFormat="1">
      <c r="A451" s="67"/>
      <c r="B451" s="67"/>
    </row>
    <row r="452" spans="1:2" s="83" customFormat="1">
      <c r="A452" s="67"/>
      <c r="B452" s="67"/>
    </row>
    <row r="453" spans="1:2" s="83" customFormat="1">
      <c r="A453" s="67"/>
      <c r="B453" s="67"/>
    </row>
    <row r="454" spans="1:2" s="83" customFormat="1">
      <c r="A454" s="67"/>
      <c r="B454" s="67"/>
    </row>
    <row r="455" spans="1:2" s="83" customFormat="1">
      <c r="A455" s="67"/>
      <c r="B455" s="67"/>
    </row>
    <row r="456" spans="1:2" s="83" customFormat="1">
      <c r="A456" s="67"/>
      <c r="B456" s="67"/>
    </row>
    <row r="457" spans="1:2" s="83" customFormat="1">
      <c r="A457" s="67"/>
      <c r="B457" s="67"/>
    </row>
    <row r="458" spans="1:2" s="83" customFormat="1">
      <c r="A458" s="67"/>
      <c r="B458" s="67"/>
    </row>
    <row r="459" spans="1:2" s="83" customFormat="1">
      <c r="A459" s="67"/>
      <c r="B459" s="67"/>
    </row>
    <row r="460" spans="1:2" s="83" customFormat="1">
      <c r="A460" s="67"/>
      <c r="B460" s="67"/>
    </row>
    <row r="461" spans="1:2" s="83" customFormat="1">
      <c r="A461" s="67"/>
      <c r="B461" s="67"/>
    </row>
    <row r="462" spans="1:2" s="83" customFormat="1">
      <c r="A462" s="67"/>
      <c r="B462" s="67"/>
    </row>
    <row r="463" spans="1:2" s="83" customFormat="1">
      <c r="A463" s="67"/>
      <c r="B463" s="67"/>
    </row>
    <row r="464" spans="1:2" s="83" customFormat="1">
      <c r="A464" s="67"/>
      <c r="B464" s="67"/>
    </row>
    <row r="465" spans="1:2" s="83" customFormat="1">
      <c r="A465" s="67"/>
      <c r="B465" s="67"/>
    </row>
    <row r="466" spans="1:2" s="83" customFormat="1">
      <c r="A466" s="67"/>
      <c r="B466" s="67"/>
    </row>
    <row r="467" spans="1:2" s="83" customFormat="1">
      <c r="A467" s="67"/>
      <c r="B467" s="67"/>
    </row>
    <row r="468" spans="1:2" s="83" customFormat="1">
      <c r="A468" s="67"/>
      <c r="B468" s="67"/>
    </row>
    <row r="469" spans="1:2" s="83" customFormat="1">
      <c r="A469" s="67"/>
      <c r="B469" s="67"/>
    </row>
    <row r="470" spans="1:2" s="83" customFormat="1">
      <c r="A470" s="67"/>
      <c r="B470" s="67"/>
    </row>
    <row r="471" spans="1:2" s="83" customFormat="1">
      <c r="A471" s="67"/>
      <c r="B471" s="67"/>
    </row>
    <row r="472" spans="1:2" s="83" customFormat="1">
      <c r="A472" s="67"/>
      <c r="B472" s="67"/>
    </row>
    <row r="473" spans="1:2" s="83" customFormat="1">
      <c r="A473" s="67"/>
      <c r="B473" s="67"/>
    </row>
    <row r="474" spans="1:2" s="83" customFormat="1">
      <c r="A474" s="67"/>
      <c r="B474" s="67"/>
    </row>
    <row r="475" spans="1:2" s="83" customFormat="1">
      <c r="A475" s="67"/>
      <c r="B475" s="67"/>
    </row>
    <row r="476" spans="1:2" s="83" customFormat="1">
      <c r="A476" s="67"/>
      <c r="B476" s="67"/>
    </row>
    <row r="477" spans="1:2" s="83" customFormat="1">
      <c r="A477" s="67"/>
      <c r="B477" s="67"/>
    </row>
    <row r="478" spans="1:2" s="83" customFormat="1">
      <c r="A478" s="67"/>
      <c r="B478" s="67"/>
    </row>
    <row r="479" spans="1:2" s="83" customFormat="1">
      <c r="A479" s="67"/>
      <c r="B479" s="67"/>
    </row>
    <row r="480" spans="1:2" s="83" customFormat="1">
      <c r="A480" s="67"/>
      <c r="B480" s="67"/>
    </row>
    <row r="481" spans="1:2" s="83" customFormat="1">
      <c r="A481" s="67"/>
      <c r="B481" s="67"/>
    </row>
    <row r="482" spans="1:2" s="83" customFormat="1">
      <c r="A482" s="67"/>
      <c r="B482" s="67"/>
    </row>
    <row r="483" spans="1:2" s="83" customFormat="1">
      <c r="A483" s="67"/>
      <c r="B483" s="67"/>
    </row>
    <row r="484" spans="1:2" s="83" customFormat="1">
      <c r="A484" s="67"/>
      <c r="B484" s="67"/>
    </row>
    <row r="485" spans="1:2" s="83" customFormat="1">
      <c r="A485" s="67"/>
      <c r="B485" s="67"/>
    </row>
    <row r="486" spans="1:2" s="83" customFormat="1">
      <c r="A486" s="67"/>
      <c r="B486" s="67"/>
    </row>
    <row r="487" spans="1:2" s="83" customFormat="1">
      <c r="A487" s="67"/>
      <c r="B487" s="67"/>
    </row>
    <row r="488" spans="1:2" s="83" customFormat="1">
      <c r="A488" s="67"/>
      <c r="B488" s="67"/>
    </row>
    <row r="489" spans="1:2" s="83" customFormat="1">
      <c r="A489" s="67"/>
      <c r="B489" s="67"/>
    </row>
    <row r="490" spans="1:2" s="83" customFormat="1">
      <c r="A490" s="67"/>
      <c r="B490" s="67"/>
    </row>
    <row r="491" spans="1:2" s="83" customFormat="1">
      <c r="A491" s="67"/>
      <c r="B491" s="67"/>
    </row>
    <row r="492" spans="1:2" s="83" customFormat="1">
      <c r="A492" s="67"/>
      <c r="B492" s="67"/>
    </row>
    <row r="493" spans="1:2" s="83" customFormat="1">
      <c r="A493" s="67"/>
      <c r="B493" s="67"/>
    </row>
    <row r="494" spans="1:2" s="83" customFormat="1">
      <c r="A494" s="67"/>
      <c r="B494" s="67"/>
    </row>
    <row r="495" spans="1:2" s="83" customFormat="1">
      <c r="A495" s="67"/>
      <c r="B495" s="67"/>
    </row>
    <row r="496" spans="1:2" s="83" customFormat="1">
      <c r="A496" s="67"/>
      <c r="B496" s="67"/>
    </row>
    <row r="497" spans="1:2" s="83" customFormat="1">
      <c r="A497" s="67"/>
      <c r="B497" s="67"/>
    </row>
    <row r="498" spans="1:2" s="83" customFormat="1">
      <c r="A498" s="67"/>
      <c r="B498" s="67"/>
    </row>
    <row r="499" spans="1:2" s="83" customFormat="1">
      <c r="A499" s="67"/>
      <c r="B499" s="67"/>
    </row>
    <row r="500" spans="1:2" s="83" customFormat="1">
      <c r="A500" s="67"/>
      <c r="B500" s="67"/>
    </row>
    <row r="501" spans="1:2" s="83" customFormat="1">
      <c r="A501" s="67"/>
      <c r="B501" s="67"/>
    </row>
    <row r="502" spans="1:2" s="83" customFormat="1">
      <c r="A502" s="67"/>
      <c r="B502" s="67"/>
    </row>
    <row r="503" spans="1:2" s="83" customFormat="1">
      <c r="A503" s="67"/>
      <c r="B503" s="67"/>
    </row>
    <row r="504" spans="1:2" s="83" customFormat="1">
      <c r="A504" s="67"/>
      <c r="B504" s="67"/>
    </row>
    <row r="505" spans="1:2" s="83" customFormat="1">
      <c r="A505" s="67"/>
      <c r="B505" s="67"/>
    </row>
    <row r="506" spans="1:2" s="83" customFormat="1">
      <c r="A506" s="67"/>
      <c r="B506" s="67"/>
    </row>
    <row r="507" spans="1:2" s="83" customFormat="1">
      <c r="A507" s="67"/>
      <c r="B507" s="67"/>
    </row>
    <row r="508" spans="1:2" s="83" customFormat="1">
      <c r="A508" s="67"/>
      <c r="B508" s="67"/>
    </row>
    <row r="509" spans="1:2" s="83" customFormat="1">
      <c r="A509" s="67"/>
      <c r="B509" s="67"/>
    </row>
    <row r="510" spans="1:2" s="83" customFormat="1">
      <c r="A510" s="67"/>
      <c r="B510" s="67"/>
    </row>
    <row r="511" spans="1:2" s="83" customFormat="1">
      <c r="A511" s="67"/>
      <c r="B511" s="67"/>
    </row>
    <row r="512" spans="1:2" s="83" customFormat="1">
      <c r="A512" s="67"/>
      <c r="B512" s="67"/>
    </row>
    <row r="513" spans="1:2" s="83" customFormat="1">
      <c r="A513" s="67"/>
      <c r="B513" s="67"/>
    </row>
    <row r="514" spans="1:2" s="83" customFormat="1">
      <c r="A514" s="67"/>
      <c r="B514" s="67"/>
    </row>
    <row r="515" spans="1:2" s="83" customFormat="1">
      <c r="A515" s="67"/>
      <c r="B515" s="67"/>
    </row>
    <row r="516" spans="1:2" s="83" customFormat="1">
      <c r="A516" s="67"/>
      <c r="B516" s="67"/>
    </row>
    <row r="517" spans="1:2" s="83" customFormat="1">
      <c r="A517" s="67"/>
      <c r="B517" s="67"/>
    </row>
    <row r="518" spans="1:2" s="83" customFormat="1">
      <c r="A518" s="67"/>
      <c r="B518" s="67"/>
    </row>
    <row r="519" spans="1:2" s="83" customFormat="1">
      <c r="A519" s="67"/>
      <c r="B519" s="67"/>
    </row>
    <row r="520" spans="1:2" s="83" customFormat="1">
      <c r="A520" s="67"/>
      <c r="B520" s="67"/>
    </row>
    <row r="521" spans="1:2" s="83" customFormat="1">
      <c r="A521" s="67"/>
      <c r="B521" s="67"/>
    </row>
    <row r="522" spans="1:2" s="83" customFormat="1">
      <c r="A522" s="67"/>
      <c r="B522" s="67"/>
    </row>
    <row r="523" spans="1:2" s="83" customFormat="1">
      <c r="A523" s="67"/>
      <c r="B523" s="67"/>
    </row>
    <row r="524" spans="1:2" s="83" customFormat="1">
      <c r="A524" s="67"/>
      <c r="B524" s="67"/>
    </row>
    <row r="525" spans="1:2" s="83" customFormat="1">
      <c r="A525" s="67"/>
      <c r="B525" s="67"/>
    </row>
    <row r="526" spans="1:2" s="83" customFormat="1">
      <c r="A526" s="67"/>
      <c r="B526" s="67"/>
    </row>
    <row r="527" spans="1:2" s="83" customFormat="1">
      <c r="A527" s="67"/>
      <c r="B527" s="67"/>
    </row>
    <row r="528" spans="1:2" s="83" customFormat="1">
      <c r="A528" s="67"/>
      <c r="B528" s="67"/>
    </row>
    <row r="529" spans="1:2" s="83" customFormat="1">
      <c r="A529" s="67"/>
      <c r="B529" s="67"/>
    </row>
    <row r="530" spans="1:2" s="83" customFormat="1">
      <c r="A530" s="67"/>
      <c r="B530" s="67"/>
    </row>
    <row r="531" spans="1:2" s="83" customFormat="1">
      <c r="A531" s="67"/>
      <c r="B531" s="67"/>
    </row>
    <row r="532" spans="1:2" s="83" customFormat="1">
      <c r="A532" s="67"/>
      <c r="B532" s="67"/>
    </row>
    <row r="533" spans="1:2" s="83" customFormat="1">
      <c r="A533" s="67"/>
      <c r="B533" s="67"/>
    </row>
    <row r="534" spans="1:2" s="83" customFormat="1">
      <c r="A534" s="67"/>
      <c r="B534" s="67"/>
    </row>
    <row r="535" spans="1:2" s="83" customFormat="1">
      <c r="A535" s="67"/>
      <c r="B535" s="67"/>
    </row>
    <row r="536" spans="1:2" s="83" customFormat="1">
      <c r="A536" s="67"/>
      <c r="B536" s="67"/>
    </row>
  </sheetData>
  <mergeCells count="7">
    <mergeCell ref="A34:H34"/>
    <mergeCell ref="A1:G1"/>
    <mergeCell ref="A2:G2"/>
    <mergeCell ref="A3:G3"/>
    <mergeCell ref="C23:D23"/>
    <mergeCell ref="C6:G6"/>
    <mergeCell ref="A4:G4"/>
  </mergeCells>
  <phoneticPr fontId="3" type="noConversion"/>
  <pageMargins left="0.26" right="0.3" top="0.78740157480314965" bottom="0.39370078740157483" header="0" footer="0"/>
  <pageSetup scale="6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A1:H17"/>
  <sheetViews>
    <sheetView showGridLines="0" view="pageBreakPreview" zoomScale="85" zoomScaleNormal="85" zoomScaleSheetLayoutView="85" workbookViewId="0">
      <selection sqref="A1:IV65536"/>
    </sheetView>
  </sheetViews>
  <sheetFormatPr defaultColWidth="9.85546875" defaultRowHeight="15.75"/>
  <cols>
    <col min="1" max="1" width="22.5703125" style="1" customWidth="1"/>
    <col min="2" max="2" width="19.28515625" style="1" bestFit="1" customWidth="1"/>
    <col min="3" max="3" width="20" style="1" bestFit="1" customWidth="1"/>
    <col min="4" max="4" width="18.5703125" style="1" hidden="1" customWidth="1"/>
    <col min="5" max="8" width="14.5703125" style="1" customWidth="1"/>
    <col min="9" max="16384" width="9.85546875" style="6"/>
  </cols>
  <sheetData>
    <row r="1" spans="1:8" ht="18">
      <c r="A1" s="289" t="s">
        <v>1</v>
      </c>
      <c r="B1" s="289"/>
      <c r="C1" s="289"/>
      <c r="D1" s="289"/>
      <c r="E1" s="289"/>
      <c r="F1" s="289"/>
      <c r="G1" s="289"/>
      <c r="H1" s="289"/>
    </row>
    <row r="2" spans="1:8" ht="22.5" customHeight="1">
      <c r="A2" s="290" t="s">
        <v>88</v>
      </c>
      <c r="B2" s="290"/>
      <c r="C2" s="290"/>
      <c r="D2" s="290"/>
      <c r="E2" s="290"/>
      <c r="F2" s="290"/>
      <c r="G2" s="290"/>
      <c r="H2" s="290"/>
    </row>
    <row r="3" spans="1:8" s="17" customFormat="1">
      <c r="A3" s="10"/>
      <c r="B3" s="10"/>
      <c r="C3" s="10"/>
      <c r="D3" s="10"/>
      <c r="E3" s="10"/>
      <c r="F3" s="10"/>
      <c r="G3" s="10"/>
      <c r="H3" s="10"/>
    </row>
    <row r="4" spans="1:8" ht="16.5" customHeight="1">
      <c r="A4" s="3"/>
      <c r="B4" s="85"/>
      <c r="C4" s="7"/>
      <c r="D4" s="7"/>
      <c r="E4" s="7"/>
      <c r="F4" s="7"/>
      <c r="H4" s="7"/>
    </row>
    <row r="5" spans="1:8">
      <c r="A5" s="299"/>
      <c r="B5" s="299"/>
      <c r="C5" s="299"/>
      <c r="D5" s="299"/>
      <c r="E5" s="299"/>
      <c r="F5" s="299"/>
      <c r="G5" s="3"/>
      <c r="H5" s="7"/>
    </row>
    <row r="7" spans="1:8">
      <c r="A7" s="94"/>
      <c r="B7" s="94"/>
      <c r="E7" s="299" t="s">
        <v>36</v>
      </c>
      <c r="F7" s="299"/>
      <c r="G7" s="299"/>
      <c r="H7" s="299"/>
    </row>
    <row r="8" spans="1:8">
      <c r="B8" s="302" t="s">
        <v>52</v>
      </c>
      <c r="C8" s="302"/>
      <c r="D8" s="302"/>
      <c r="E8" s="177">
        <v>40603</v>
      </c>
      <c r="F8" s="86"/>
      <c r="G8" s="301">
        <v>40238</v>
      </c>
      <c r="H8" s="301"/>
    </row>
    <row r="9" spans="1:8">
      <c r="B9" s="138"/>
      <c r="C9" s="138" t="s">
        <v>133</v>
      </c>
      <c r="D9" s="254" t="s">
        <v>114</v>
      </c>
      <c r="E9" s="139"/>
      <c r="F9" s="3"/>
      <c r="G9" s="178"/>
    </row>
    <row r="10" spans="1:8">
      <c r="A10" s="15"/>
      <c r="B10" s="137" t="s">
        <v>132</v>
      </c>
      <c r="C10" s="137">
        <v>40603</v>
      </c>
      <c r="D10" s="255">
        <v>40603</v>
      </c>
      <c r="E10" s="140" t="s">
        <v>39</v>
      </c>
      <c r="F10" s="35" t="s">
        <v>35</v>
      </c>
      <c r="G10" s="35" t="s">
        <v>39</v>
      </c>
      <c r="H10" s="35" t="s">
        <v>35</v>
      </c>
    </row>
    <row r="11" spans="1:8">
      <c r="A11" s="26" t="s">
        <v>34</v>
      </c>
      <c r="B11" s="156">
        <v>1.0577289406669133E-2</v>
      </c>
      <c r="C11" s="156">
        <v>3.0396022490897012E-2</v>
      </c>
      <c r="D11" s="266">
        <v>-1</v>
      </c>
      <c r="E11" s="264">
        <v>11.9678</v>
      </c>
      <c r="F11" s="257">
        <v>1</v>
      </c>
      <c r="G11" s="252">
        <v>12.464</v>
      </c>
      <c r="H11" s="157">
        <v>1</v>
      </c>
    </row>
    <row r="12" spans="1:8">
      <c r="A12" s="26" t="s">
        <v>32</v>
      </c>
      <c r="B12" s="156">
        <v>1.7863930064614397E-2</v>
      </c>
      <c r="C12" s="156">
        <v>3.1860547350397471E-2</v>
      </c>
      <c r="D12" s="256">
        <v>-1</v>
      </c>
      <c r="E12" s="195">
        <v>1879.47</v>
      </c>
      <c r="F12" s="258">
        <v>6.367646198130324E-3</v>
      </c>
      <c r="G12" s="253">
        <v>1928.59</v>
      </c>
      <c r="H12" s="157">
        <v>6.4627525809010733E-3</v>
      </c>
    </row>
    <row r="13" spans="1:8">
      <c r="A13" s="26" t="s">
        <v>31</v>
      </c>
      <c r="B13" s="156">
        <v>6.0038424591738693E-2</v>
      </c>
      <c r="C13" s="156">
        <v>0.27424942263279473</v>
      </c>
      <c r="D13" s="256">
        <v>-1</v>
      </c>
      <c r="E13" s="195">
        <v>4.3</v>
      </c>
      <c r="F13" s="259">
        <v>2.7832093023255817</v>
      </c>
      <c r="G13" s="253">
        <v>4.3</v>
      </c>
      <c r="H13" s="196">
        <v>2.898604651162791</v>
      </c>
    </row>
    <row r="14" spans="1:8">
      <c r="A14" s="26" t="s">
        <v>30</v>
      </c>
      <c r="B14" s="156">
        <v>2.4396959845301325E-2</v>
      </c>
      <c r="C14" s="286">
        <v>6.2989876163202174E-2</v>
      </c>
      <c r="D14" s="256">
        <v>-1</v>
      </c>
      <c r="E14" s="195">
        <v>1.6287</v>
      </c>
      <c r="F14" s="258">
        <v>7.3480690120955368</v>
      </c>
      <c r="G14" s="253">
        <v>1.7809999999999999</v>
      </c>
      <c r="H14" s="157">
        <v>6.9983155530600794</v>
      </c>
    </row>
    <row r="15" spans="1:8">
      <c r="A15" s="17" t="s">
        <v>29</v>
      </c>
      <c r="B15" s="286">
        <v>2.3246428283154152E-2</v>
      </c>
      <c r="C15" s="286">
        <v>9.7005884389061547E-2</v>
      </c>
      <c r="D15" s="256">
        <v>-1</v>
      </c>
      <c r="E15" s="195">
        <v>4.0540000000000003</v>
      </c>
      <c r="F15" s="258">
        <v>2.9520966946225951</v>
      </c>
      <c r="G15" s="253">
        <v>3.8780000000000001</v>
      </c>
      <c r="H15" s="157">
        <v>3.2140278494069108</v>
      </c>
    </row>
    <row r="16" spans="1:8">
      <c r="A16" s="262" t="s">
        <v>113</v>
      </c>
      <c r="B16" s="288">
        <v>1.060292928385298E-2</v>
      </c>
      <c r="C16" s="288">
        <v>2.8344152875559914E-2</v>
      </c>
      <c r="D16" s="274">
        <v>-1</v>
      </c>
      <c r="E16" s="265">
        <v>0.71250475999999996</v>
      </c>
      <c r="F16" s="261">
        <v>16.796800066290086</v>
      </c>
      <c r="G16" s="260">
        <v>0.74189479931745672</v>
      </c>
      <c r="H16" s="285">
        <v>16.800225600000001</v>
      </c>
    </row>
    <row r="17" spans="2:4">
      <c r="B17" s="197"/>
      <c r="C17" s="197"/>
      <c r="D17" s="197"/>
    </row>
  </sheetData>
  <mergeCells count="6">
    <mergeCell ref="G8:H8"/>
    <mergeCell ref="B8:D8"/>
    <mergeCell ref="A1:H1"/>
    <mergeCell ref="A2:H2"/>
    <mergeCell ref="A5:F5"/>
    <mergeCell ref="E7:H7"/>
  </mergeCells>
  <phoneticPr fontId="0" type="noConversion"/>
  <pageMargins left="1.01" right="0.3" top="0.78740157480314965" bottom="0.39370078740157483" header="0.51181102362204722" footer="0.51181102362204722"/>
  <pageSetup scale="77" orientation="portrait" r:id="rId1"/>
  <headerFooter alignWithMargins="0"/>
  <drawing r:id="rId2"/>
  <legacyDrawing r:id="rId3"/>
  <oleObjects>
    <oleObject progId="Word.Picture.8" shapeId="18437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S39"/>
  <sheetViews>
    <sheetView showGridLines="0" view="pageBreakPreview" topLeftCell="C1" zoomScale="95" zoomScaleNormal="70" zoomScaleSheetLayoutView="95" workbookViewId="0">
      <selection activeCell="G9" sqref="G9"/>
    </sheetView>
  </sheetViews>
  <sheetFormatPr defaultColWidth="9.85546875" defaultRowHeight="15.75"/>
  <cols>
    <col min="1" max="1" width="32.85546875" style="6" customWidth="1"/>
    <col min="2" max="2" width="11.5703125" style="6" customWidth="1"/>
    <col min="3" max="3" width="13.7109375" style="6" customWidth="1"/>
    <col min="4" max="4" width="13.7109375" style="6" bestFit="1" customWidth="1"/>
    <col min="5" max="5" width="16.85546875" style="6" bestFit="1" customWidth="1"/>
    <col min="6" max="6" width="1.140625" style="6" customWidth="1"/>
    <col min="7" max="7" width="14.42578125" style="6" customWidth="1"/>
    <col min="8" max="8" width="19" style="6" customWidth="1"/>
    <col min="9" max="9" width="18.140625" style="114" customWidth="1"/>
    <col min="10" max="10" width="19.28515625" style="6" customWidth="1"/>
    <col min="11" max="11" width="17.42578125" style="6" customWidth="1"/>
    <col min="12" max="12" width="13.140625" style="6" bestFit="1" customWidth="1"/>
    <col min="13" max="13" width="9.42578125" style="6" customWidth="1"/>
    <col min="14" max="14" width="7.85546875" style="6" customWidth="1"/>
    <col min="15" max="15" width="12.140625" style="6" bestFit="1" customWidth="1"/>
    <col min="16" max="16384" width="9.85546875" style="6"/>
  </cols>
  <sheetData>
    <row r="1" spans="1:19" ht="14.25" customHeight="1">
      <c r="A1" s="289" t="s">
        <v>1</v>
      </c>
      <c r="B1" s="294"/>
      <c r="C1" s="294"/>
      <c r="D1" s="294"/>
      <c r="E1" s="294"/>
      <c r="F1" s="294"/>
      <c r="G1" s="294"/>
      <c r="H1" s="294"/>
      <c r="I1" s="294"/>
      <c r="K1" s="13"/>
      <c r="L1" s="13"/>
      <c r="M1" s="13"/>
    </row>
    <row r="2" spans="1:19" ht="14.25" customHeight="1">
      <c r="A2" s="290" t="s">
        <v>64</v>
      </c>
      <c r="B2" s="295"/>
      <c r="C2" s="295"/>
      <c r="D2" s="295"/>
      <c r="E2" s="295"/>
      <c r="F2" s="295"/>
      <c r="G2" s="295"/>
      <c r="H2" s="295"/>
      <c r="I2" s="295"/>
      <c r="J2" s="10"/>
      <c r="K2" s="11"/>
      <c r="L2" s="11"/>
      <c r="M2" s="11"/>
    </row>
    <row r="3" spans="1:19" ht="21" customHeight="1">
      <c r="A3" s="291" t="str">
        <f ca="1">+'Consolidado Resultados'!A3:H3</f>
        <v>Millones de pesos</v>
      </c>
      <c r="B3" s="291"/>
      <c r="C3" s="291"/>
      <c r="D3" s="291"/>
      <c r="E3" s="291"/>
      <c r="F3" s="291"/>
      <c r="G3" s="291"/>
      <c r="H3" s="291"/>
      <c r="I3" s="291"/>
      <c r="J3" s="10"/>
      <c r="K3" s="10"/>
      <c r="L3" s="10"/>
      <c r="M3" s="10"/>
    </row>
    <row r="4" spans="1:19" ht="18">
      <c r="A4" s="291" t="s">
        <v>129</v>
      </c>
      <c r="B4" s="296"/>
      <c r="C4" s="296"/>
      <c r="D4" s="296"/>
      <c r="E4" s="296"/>
      <c r="F4" s="296"/>
      <c r="G4" s="296"/>
      <c r="H4" s="296"/>
      <c r="I4" s="296"/>
      <c r="J4" s="10"/>
      <c r="K4" s="10"/>
      <c r="L4" s="10"/>
      <c r="M4" s="10"/>
    </row>
    <row r="6" spans="1:19">
      <c r="A6" s="41"/>
      <c r="B6" s="41"/>
      <c r="C6" s="41"/>
      <c r="D6" s="41"/>
      <c r="E6" s="46"/>
      <c r="F6" s="46"/>
      <c r="G6" s="46"/>
      <c r="H6" s="47"/>
    </row>
    <row r="8" spans="1:19" ht="31.5">
      <c r="A8" s="93" t="s">
        <v>14</v>
      </c>
      <c r="B8" s="93"/>
      <c r="C8" s="37"/>
      <c r="D8" s="37"/>
      <c r="E8" s="16" t="s">
        <v>130</v>
      </c>
      <c r="F8" s="16"/>
      <c r="G8" s="284" t="s">
        <v>134</v>
      </c>
      <c r="H8" s="267" t="s">
        <v>120</v>
      </c>
      <c r="I8" s="267" t="s">
        <v>121</v>
      </c>
      <c r="J8" s="267" t="s">
        <v>122</v>
      </c>
      <c r="K8" s="267" t="s">
        <v>123</v>
      </c>
      <c r="R8" s="49"/>
      <c r="S8" s="49"/>
    </row>
    <row r="9" spans="1:19">
      <c r="A9" s="51" t="s">
        <v>86</v>
      </c>
      <c r="B9" s="51"/>
      <c r="E9" s="227">
        <f>ROUND([3]Balance!$H$13/1000,0)</f>
        <v>27511</v>
      </c>
      <c r="F9" s="98"/>
      <c r="G9" s="103">
        <f>+'[4] Consolidado Balance'!$E$9</f>
        <v>21622</v>
      </c>
      <c r="H9" s="270">
        <f>-'[3]Extraccion Balance'!$T$13/1000</f>
        <v>-2660.6709999999998</v>
      </c>
      <c r="I9" s="114">
        <f>+[3]Balance!$J$11/1000</f>
        <v>1498.4760000000001</v>
      </c>
      <c r="K9" s="114">
        <f ca="1">+G9+H9+I9</f>
        <v>20459.805</v>
      </c>
      <c r="L9" s="114">
        <f ca="1">+' Consolidado Balance'!G9</f>
        <v>18961</v>
      </c>
    </row>
    <row r="10" spans="1:19">
      <c r="A10" s="51" t="s">
        <v>15</v>
      </c>
      <c r="B10" s="51"/>
      <c r="E10" s="227">
        <f>ROUND([3]Balance!$H$20/1000,0)</f>
        <v>6717</v>
      </c>
      <c r="F10" s="98"/>
      <c r="G10" s="103">
        <f>+'[4] Consolidado Balance'!$E$10</f>
        <v>9921</v>
      </c>
      <c r="H10" s="270">
        <f>-'[3]Extraccion Balance'!$T$20/1000</f>
        <v>-5767.375</v>
      </c>
      <c r="J10" s="120">
        <f>+'[3]Extraccion Balance'!$R$18/1000</f>
        <v>1388.53</v>
      </c>
      <c r="K10" s="114">
        <f ca="1">+G10+H10+J10</f>
        <v>5542.1549999999997</v>
      </c>
      <c r="L10" s="114">
        <f ca="1">+' Consolidado Balance'!G10</f>
        <v>5542</v>
      </c>
      <c r="P10" s="34"/>
    </row>
    <row r="11" spans="1:19">
      <c r="A11" s="51" t="s">
        <v>16</v>
      </c>
      <c r="B11" s="51"/>
      <c r="E11" s="227">
        <f>ROUND([3]Balance!$H$25/1000,0)</f>
        <v>10802</v>
      </c>
      <c r="F11" s="98"/>
      <c r="G11" s="103">
        <f>+'[4] Consolidado Balance'!$E$11</f>
        <v>14187</v>
      </c>
      <c r="H11" s="270">
        <f>-'[3]Extraccion Balance'!$T$25/1000</f>
        <v>-4684.1440000000002</v>
      </c>
      <c r="J11" s="120"/>
      <c r="K11" s="114">
        <f ca="1">+G11+H11</f>
        <v>9502.8559999999998</v>
      </c>
      <c r="L11" s="114">
        <f ca="1">+' Consolidado Balance'!G11</f>
        <v>9264</v>
      </c>
      <c r="P11" s="34"/>
    </row>
    <row r="12" spans="1:19">
      <c r="A12" s="14" t="s">
        <v>101</v>
      </c>
      <c r="B12" s="14"/>
      <c r="C12" s="17"/>
      <c r="D12" s="17"/>
      <c r="E12" s="98">
        <f>+E14-E11-E10-E9-E13</f>
        <v>5895</v>
      </c>
      <c r="F12" s="98"/>
      <c r="G12" s="98">
        <f>+'[4] Consolidado Balance'!$E$12</f>
        <v>5580</v>
      </c>
      <c r="H12" s="95">
        <f>-(+'[3]Extraccion Balance'!$T$27+'[3]Extraccion Balance'!$T$32)/1000</f>
        <v>-2338.297</v>
      </c>
      <c r="I12" s="114">
        <f>-334+'[3]Extraccion Balance'!$R$27/1000</f>
        <v>439.13699999999994</v>
      </c>
      <c r="K12" s="114">
        <f ca="1">+G12+H12+I12</f>
        <v>3680.84</v>
      </c>
      <c r="L12" s="114">
        <f ca="1">+' Consolidado Balance'!G12</f>
        <v>6128</v>
      </c>
      <c r="P12" s="34"/>
    </row>
    <row r="13" spans="1:19">
      <c r="A13" s="18" t="s">
        <v>109</v>
      </c>
      <c r="B13" s="18"/>
      <c r="C13" s="37"/>
      <c r="D13" s="37"/>
      <c r="E13" s="228">
        <f>+ROUND([3]Balance!$H$57/1000,0)</f>
        <v>0</v>
      </c>
      <c r="F13" s="100"/>
      <c r="G13" s="100"/>
      <c r="H13" s="271"/>
      <c r="I13" s="202">
        <f>-SUM(H9:H12)</f>
        <v>15450.487000000001</v>
      </c>
      <c r="J13" s="268">
        <f>+SUM('[3]Extraccion Balance'!$R$34/1000)</f>
        <v>1880.1679999999999</v>
      </c>
      <c r="K13" s="202">
        <f ca="1">+' Consolidado Balance'!G13</f>
        <v>15079</v>
      </c>
      <c r="L13" s="114">
        <f ca="1">+' Consolidado Balance'!G13</f>
        <v>15079</v>
      </c>
      <c r="P13" s="34"/>
    </row>
    <row r="14" spans="1:19">
      <c r="A14" s="51" t="s">
        <v>41</v>
      </c>
      <c r="B14" s="51"/>
      <c r="E14" s="227">
        <f>ROUND([3]Balance!$H$36/1000,0)</f>
        <v>50925</v>
      </c>
      <c r="F14" s="98"/>
      <c r="G14" s="103">
        <f>+'[4] Consolidado Balance'!$E$13</f>
        <v>51310</v>
      </c>
      <c r="H14" s="49">
        <f>SUM(H9:H13)</f>
        <v>-15450.487000000001</v>
      </c>
      <c r="I14" s="49">
        <f>SUM(I9:I13)</f>
        <v>17388.100000000002</v>
      </c>
      <c r="J14" s="49">
        <f>SUM(J9:J13)</f>
        <v>3268.6979999999999</v>
      </c>
      <c r="K14" s="49">
        <f ca="1">SUM(K9:K13)</f>
        <v>54264.656000000003</v>
      </c>
      <c r="L14" s="49">
        <f ca="1">SUM(L9:L13)</f>
        <v>54974</v>
      </c>
    </row>
    <row r="15" spans="1:19">
      <c r="A15" s="51" t="s">
        <v>108</v>
      </c>
      <c r="B15" s="51"/>
      <c r="E15" s="227">
        <f>ROUND([3]Balance!$H$52/1000,0)</f>
        <v>72923</v>
      </c>
      <c r="F15" s="98"/>
      <c r="G15" s="103"/>
      <c r="H15" s="270">
        <f>-'[3]Extraccion Balance'!$V$37/1000</f>
        <v>-108.782</v>
      </c>
      <c r="I15" s="114">
        <f>+'[3]Extraccion Balance'!$J$37/1000</f>
        <v>1612.136</v>
      </c>
      <c r="K15" s="49">
        <f ca="1">+G15+H15+I15</f>
        <v>1503.354</v>
      </c>
      <c r="L15" s="114">
        <f ca="1">+' Consolidado Balance'!G15</f>
        <v>1503</v>
      </c>
      <c r="M15" s="49">
        <f>+K15-L15</f>
        <v>0.35400000000004184</v>
      </c>
    </row>
    <row r="16" spans="1:19">
      <c r="A16" s="51" t="s">
        <v>17</v>
      </c>
      <c r="B16" s="51"/>
      <c r="E16" s="227">
        <f>ROUND(([3]Balance!$H$42+[3]Balance!$H$53)/1000,0)-1</f>
        <v>41656</v>
      </c>
      <c r="F16" s="98"/>
      <c r="G16" s="103">
        <f>+'[4] Consolidado Balance'!$E$14</f>
        <v>66196</v>
      </c>
      <c r="H16" s="270">
        <f>-('[3]Extraccion Balance'!$T$44+'[3]Extraccion Balance'!$T$57)/1000</f>
        <v>-28482.130091380037</v>
      </c>
      <c r="K16" s="49">
        <f ca="1">+G16+H16+I16</f>
        <v>37713.869908619963</v>
      </c>
      <c r="L16" s="114">
        <f ca="1">+' Consolidado Balance'!G16</f>
        <v>37435</v>
      </c>
    </row>
    <row r="17" spans="1:16" ht="18.75">
      <c r="A17" s="51" t="s">
        <v>51</v>
      </c>
      <c r="B17" s="51"/>
      <c r="E17" s="227">
        <f>ROUND([3]Balance!$H$44/1000,0)</f>
        <v>52193</v>
      </c>
      <c r="F17" s="98"/>
      <c r="G17" s="103">
        <f>+'[4] Consolidado Balance'!$E$15</f>
        <v>69755</v>
      </c>
      <c r="H17" s="270">
        <f>-'[3]Extraccion Balance'!$T$46/1000</f>
        <v>-18664.395130999997</v>
      </c>
      <c r="K17" s="49">
        <f ca="1">+G17+H17+I17</f>
        <v>51090.604869000003</v>
      </c>
      <c r="L17" s="114">
        <f ca="1">+' Consolidado Balance'!G17</f>
        <v>51090</v>
      </c>
    </row>
    <row r="18" spans="1:16">
      <c r="A18" s="6" t="s">
        <v>47</v>
      </c>
      <c r="E18" s="104">
        <f>E20-SUM(E14:E17)</f>
        <v>9054</v>
      </c>
      <c r="F18" s="101"/>
      <c r="G18" s="104">
        <f>+'[4] Consolidado Balance'!$E$16</f>
        <v>19833</v>
      </c>
      <c r="H18" s="269">
        <f>-('[3]Extraccion Balance'!$T$55+'[3]Extraccion Balance'!$T$37)/1000</f>
        <v>-9232.6084867855643</v>
      </c>
      <c r="I18" s="114">
        <f>-I15+'[3]Extraccion Balance'!$P$37/1000</f>
        <v>-1503.3535132144355</v>
      </c>
      <c r="J18" s="273">
        <f>+'[3]Extraccion Balance'!$R$55/1000</f>
        <v>10519.876</v>
      </c>
      <c r="K18" s="49">
        <f ca="1">+G18+H18+I18+J18</f>
        <v>19616.914000000001</v>
      </c>
      <c r="L18" s="114">
        <f ca="1">+' Consolidado Balance'!G18</f>
        <v>19760</v>
      </c>
      <c r="M18" s="49">
        <f>+K18-L18</f>
        <v>-143.08599999999933</v>
      </c>
    </row>
    <row r="19" spans="1:16">
      <c r="A19" s="18" t="s">
        <v>110</v>
      </c>
      <c r="E19" s="229">
        <f>+ROUND([3]Balance!$H$57/1000,0)</f>
        <v>0</v>
      </c>
      <c r="F19" s="101"/>
      <c r="G19" s="229"/>
      <c r="H19" s="270"/>
      <c r="I19" s="202">
        <f>-SUM(H16:H18)</f>
        <v>56379.133709165602</v>
      </c>
      <c r="K19" s="49">
        <f ca="1">+G19+H19+I19</f>
        <v>56379.133709165602</v>
      </c>
      <c r="L19" s="114">
        <f ca="1">+' Consolidado Balance'!G19</f>
        <v>56516</v>
      </c>
      <c r="M19" s="49">
        <f>+K19-L19</f>
        <v>-136.86629083439766</v>
      </c>
    </row>
    <row r="20" spans="1:16">
      <c r="A20" s="24" t="s">
        <v>85</v>
      </c>
      <c r="B20" s="28"/>
      <c r="C20" s="28"/>
      <c r="D20" s="28"/>
      <c r="E20" s="218">
        <f>ROUND([3]Balance!$H$59/1000,0)</f>
        <v>226751</v>
      </c>
      <c r="F20" s="144"/>
      <c r="G20" s="144">
        <f>+'[4] Consolidado Balance'!$E$17</f>
        <v>207094</v>
      </c>
      <c r="H20" s="272">
        <f>+SUM(H14:H19)</f>
        <v>-71938.402709165603</v>
      </c>
      <c r="I20" s="272">
        <f>+SUM(I14:I19)</f>
        <v>73876.016195951175</v>
      </c>
      <c r="J20" s="272">
        <f>+SUM(J14:J19)</f>
        <v>13788.574000000001</v>
      </c>
      <c r="K20" s="272">
        <f ca="1">+SUM(K14:K19)</f>
        <v>220568.53248678555</v>
      </c>
      <c r="L20" s="114">
        <f ca="1">+' Consolidado Balance'!G20</f>
        <v>221278</v>
      </c>
    </row>
    <row r="21" spans="1:16">
      <c r="E21" s="230"/>
      <c r="F21" s="105"/>
      <c r="G21" s="105"/>
      <c r="P21" s="34"/>
    </row>
    <row r="22" spans="1:16">
      <c r="A22" s="93" t="s">
        <v>18</v>
      </c>
      <c r="B22" s="93"/>
      <c r="C22" s="37"/>
      <c r="D22" s="37"/>
      <c r="E22" s="231"/>
      <c r="F22" s="58"/>
      <c r="G22" s="58"/>
      <c r="H22" s="21"/>
      <c r="I22" s="202"/>
      <c r="J22" s="175"/>
      <c r="K22" s="175"/>
      <c r="L22" s="115"/>
      <c r="P22" s="34"/>
    </row>
    <row r="23" spans="1:16">
      <c r="A23" s="51" t="s">
        <v>80</v>
      </c>
      <c r="B23" s="51"/>
      <c r="E23" s="227">
        <f>+([3]Balance!$H$60/1000)</f>
        <v>1438.02</v>
      </c>
      <c r="F23" s="98"/>
      <c r="G23" s="103">
        <f>+'[4] Consolidado Balance'!$E$20</f>
        <v>3350.8910000000001</v>
      </c>
      <c r="H23" s="160">
        <f>+'[3]Extraccion Balance'!$T$62</f>
        <v>1775000</v>
      </c>
      <c r="I23" s="160"/>
      <c r="J23" s="160"/>
      <c r="K23" s="160">
        <f ca="1">+G23+H23+I23</f>
        <v>1778350.8910000001</v>
      </c>
      <c r="L23" s="114">
        <f ca="1">+' Consolidado Balance'!G23</f>
        <v>1575.8910000000001</v>
      </c>
    </row>
    <row r="24" spans="1:16">
      <c r="A24" s="51" t="s">
        <v>19</v>
      </c>
      <c r="B24" s="51"/>
      <c r="E24" s="227">
        <f>+[3]Balance!$H$62/1000</f>
        <v>5307.2259999999997</v>
      </c>
      <c r="F24" s="98"/>
      <c r="G24" s="103">
        <f>+'[4] Consolidado Balance'!$E$21</f>
        <v>3051.8470000000002</v>
      </c>
      <c r="H24" s="270">
        <f>-'[3]Extraccion Balance'!$T$64/1000</f>
        <v>-329.38</v>
      </c>
      <c r="I24" s="270"/>
      <c r="J24" s="270"/>
      <c r="K24" s="270">
        <f ca="1">+G24+H24+I24</f>
        <v>2722.4670000000001</v>
      </c>
      <c r="L24" s="114">
        <f ca="1">+' Consolidado Balance'!G24</f>
        <v>2722.4670000000001</v>
      </c>
    </row>
    <row r="25" spans="1:16">
      <c r="A25" s="51" t="s">
        <v>20</v>
      </c>
      <c r="B25" s="51"/>
      <c r="E25" s="227">
        <f>ROUND([3]Balance!$H$64/1000,0)</f>
        <v>120</v>
      </c>
      <c r="F25" s="98"/>
      <c r="G25" s="103">
        <f>+'[4] Consolidado Balance'!$E$22</f>
        <v>259</v>
      </c>
      <c r="H25" s="270">
        <f>-'[3]Extraccion Balance'!$T$63/1000</f>
        <v>-75.046999999999997</v>
      </c>
      <c r="I25" s="270"/>
      <c r="J25" s="270"/>
      <c r="K25" s="270">
        <f ca="1">+G25+H25+I25</f>
        <v>183.953</v>
      </c>
      <c r="L25" s="114">
        <f ca="1">+' Consolidado Balance'!G25</f>
        <v>184</v>
      </c>
    </row>
    <row r="26" spans="1:16">
      <c r="A26" s="14" t="s">
        <v>21</v>
      </c>
      <c r="B26" s="14"/>
      <c r="C26" s="17"/>
      <c r="D26" s="17"/>
      <c r="E26" s="232">
        <f>+E28-(SUM(E23:E25,E27))</f>
        <v>32192.754000000001</v>
      </c>
      <c r="F26" s="98"/>
      <c r="G26" s="232">
        <f>+'[4] Consolidado Balance'!$E$23</f>
        <v>30408.261999999999</v>
      </c>
      <c r="H26" s="95">
        <f>-SUM('[3]Extraccion Balance'!$T$65:$T$67,'[3]Extraccion Balance'!$T$74)/1000</f>
        <v>-11168.663</v>
      </c>
      <c r="I26" s="95">
        <f>+('[3]Extraccion Balance'!$R$67-'[3]Extraccion Balance'!$L$67)/1000-8</f>
        <v>765.13699999999994</v>
      </c>
      <c r="J26" s="95">
        <f>+J13+J10</f>
        <v>3268.6979999999999</v>
      </c>
      <c r="K26" s="95">
        <f ca="1">+G26+H26+I26+J26</f>
        <v>23273.433999999997</v>
      </c>
      <c r="L26" s="114">
        <f ca="1">+' Consolidado Balance'!G26</f>
        <v>23732.642</v>
      </c>
      <c r="M26" s="49">
        <f>+K26-L26</f>
        <v>-459.20800000000236</v>
      </c>
    </row>
    <row r="27" spans="1:16">
      <c r="A27" s="18" t="s">
        <v>111</v>
      </c>
      <c r="B27" s="18"/>
      <c r="C27" s="37"/>
      <c r="D27" s="37"/>
      <c r="E27" s="228">
        <f>+ROUND([3]Balance!$H$75/1000,0)</f>
        <v>0</v>
      </c>
      <c r="F27" s="100"/>
      <c r="G27" s="228"/>
      <c r="H27" s="22"/>
      <c r="I27" s="22">
        <f>-SUM(H24:H26)</f>
        <v>11573.09</v>
      </c>
      <c r="J27" s="22"/>
      <c r="K27" s="22">
        <f ca="1">+G27+H27+I27+J27</f>
        <v>11573.09</v>
      </c>
      <c r="L27" s="114">
        <f ca="1">+' Consolidado Balance'!G27</f>
        <v>12970</v>
      </c>
    </row>
    <row r="28" spans="1:16">
      <c r="A28" s="51" t="s">
        <v>42</v>
      </c>
      <c r="B28" s="51"/>
      <c r="E28" s="227">
        <f>ROUND([3]Balance!$H$77/1000,0)</f>
        <v>39058</v>
      </c>
      <c r="F28" s="98"/>
      <c r="G28" s="103">
        <f>+'[4] Consolidado Balance'!$E$24</f>
        <v>37070</v>
      </c>
      <c r="H28" s="270">
        <f>SUM(H24:H27)</f>
        <v>-11573.09</v>
      </c>
      <c r="I28" s="270">
        <f>SUM(I24:I27)</f>
        <v>12338.227000000001</v>
      </c>
      <c r="J28" s="270">
        <f>SUM(J24:J27)</f>
        <v>3268.6979999999999</v>
      </c>
      <c r="K28" s="270">
        <f ca="1">SUM(K23:K27)</f>
        <v>1816103.835</v>
      </c>
      <c r="L28" s="114">
        <f ca="1">+' Consolidado Balance'!G28</f>
        <v>41185</v>
      </c>
    </row>
    <row r="29" spans="1:16" ht="18.75">
      <c r="A29" s="51" t="s">
        <v>92</v>
      </c>
      <c r="B29" s="51"/>
      <c r="E29" s="103">
        <f>+[3]Balance!$H$80/1000</f>
        <v>17765.756003999999</v>
      </c>
      <c r="F29" s="98"/>
      <c r="G29" s="103">
        <f>+'[4] Consolidado Balance'!$E$25</f>
        <v>39752.174149159997</v>
      </c>
      <c r="H29" s="160">
        <f>-'[3]Extraccion Balance'!$T$80/1000</f>
        <v>-13328.641</v>
      </c>
      <c r="I29" s="160"/>
      <c r="J29" s="160"/>
      <c r="K29" s="160">
        <f ca="1">+G29+H29+I29</f>
        <v>26423.533149159997</v>
      </c>
      <c r="L29" s="114">
        <f ca="1">+' Consolidado Balance'!G29</f>
        <v>26867.569482110401</v>
      </c>
      <c r="M29" s="49">
        <f>+K29-L29</f>
        <v>-444.03633295040345</v>
      </c>
    </row>
    <row r="30" spans="1:16" s="17" customFormat="1">
      <c r="A30" s="14" t="s">
        <v>79</v>
      </c>
      <c r="B30" s="14"/>
      <c r="E30" s="194">
        <f>ROUND([3]Balance!$H$84/1000,0)</f>
        <v>1892</v>
      </c>
      <c r="F30" s="98"/>
      <c r="G30" s="101">
        <f>+'[4] Consolidado Balance'!$E$26</f>
        <v>3402</v>
      </c>
      <c r="H30" s="20">
        <f>-'[3]Extraccion Balance'!$T$83/1000</f>
        <v>-1589.2049999999999</v>
      </c>
      <c r="I30" s="20"/>
      <c r="J30" s="20"/>
      <c r="K30" s="20">
        <f ca="1">+G30+H30+I30</f>
        <v>1812.7950000000001</v>
      </c>
      <c r="L30" s="114">
        <f ca="1">+' Consolidado Balance'!G30</f>
        <v>1812</v>
      </c>
    </row>
    <row r="31" spans="1:16" s="17" customFormat="1">
      <c r="A31" s="14" t="s">
        <v>78</v>
      </c>
      <c r="B31" s="14"/>
      <c r="E31" s="194">
        <f>E33-E30-E29-E28-E32</f>
        <v>16822.243996000005</v>
      </c>
      <c r="F31" s="98"/>
      <c r="G31" s="101">
        <f>+'[4] Consolidado Balance'!$E$27</f>
        <v>11594.825850840003</v>
      </c>
      <c r="H31" s="20">
        <f>-SUM('[3]Extraccion Balance'!$T$88,'[3]Extraccion Balance'!$T$82)/1000</f>
        <v>-14730.843000000001</v>
      </c>
      <c r="I31" s="20"/>
      <c r="J31" s="20">
        <f>+J18</f>
        <v>10519.876</v>
      </c>
      <c r="K31" s="20">
        <f ca="1">+G31+H31+I31+J31</f>
        <v>7383.8588508400026</v>
      </c>
      <c r="L31" s="114">
        <f ca="1">+' Consolidado Balance'!G31</f>
        <v>6538.4305178896029</v>
      </c>
      <c r="M31" s="49">
        <f>+K31-L31</f>
        <v>845.42833295039964</v>
      </c>
    </row>
    <row r="32" spans="1:16" s="17" customFormat="1">
      <c r="A32" s="18" t="s">
        <v>112</v>
      </c>
      <c r="B32" s="18"/>
      <c r="C32" s="37"/>
      <c r="D32" s="37"/>
      <c r="E32" s="225">
        <f>+ROUND([3]Balance!$H$91/1000,0)</f>
        <v>0</v>
      </c>
      <c r="F32" s="100"/>
      <c r="G32" s="225"/>
      <c r="H32" s="22"/>
      <c r="I32" s="202">
        <f>-SUM(H29:H31)</f>
        <v>29648.688999999998</v>
      </c>
      <c r="J32" s="22"/>
      <c r="K32" s="22">
        <f ca="1">+G32+H32+I32+J32</f>
        <v>29648.688999999998</v>
      </c>
      <c r="L32" s="114">
        <f ca="1">+' Consolidado Balance'!G32</f>
        <v>29599</v>
      </c>
    </row>
    <row r="33" spans="1:12">
      <c r="A33" s="14" t="s">
        <v>43</v>
      </c>
      <c r="B33" s="14"/>
      <c r="E33" s="232">
        <f>ROUND([3]Balance!$H$95/1000,0)</f>
        <v>75538</v>
      </c>
      <c r="F33" s="98"/>
      <c r="G33" s="98">
        <f>+'[4] Consolidado Balance'!$E$28</f>
        <v>91819</v>
      </c>
      <c r="H33" s="114">
        <f>SUM(H28:H32)</f>
        <v>-41221.779000000002</v>
      </c>
      <c r="I33" s="114">
        <f>SUM(I28:I32)</f>
        <v>41986.915999999997</v>
      </c>
      <c r="J33" s="114">
        <f>SUM(J28:J32)</f>
        <v>13788.574000000001</v>
      </c>
      <c r="K33" s="114">
        <f>SUM(K28:K32)</f>
        <v>1881372.7109999999</v>
      </c>
      <c r="L33" s="114">
        <f>SUM(L28:L32)</f>
        <v>106002</v>
      </c>
    </row>
    <row r="34" spans="1:12">
      <c r="A34" s="18" t="s">
        <v>44</v>
      </c>
      <c r="B34" s="18"/>
      <c r="E34" s="228">
        <f>E35-E33</f>
        <v>151213</v>
      </c>
      <c r="F34" s="98"/>
      <c r="G34" s="100">
        <f>+'[4] Consolidado Balance'!$E$29</f>
        <v>115275</v>
      </c>
      <c r="H34" s="271">
        <f>+H35-H33</f>
        <v>-30716.6237091656</v>
      </c>
      <c r="I34" s="22"/>
      <c r="J34" s="22"/>
      <c r="K34" s="22"/>
    </row>
    <row r="35" spans="1:12">
      <c r="A35" s="18" t="s">
        <v>22</v>
      </c>
      <c r="B35" s="18"/>
      <c r="C35" s="28"/>
      <c r="D35" s="28"/>
      <c r="E35" s="228">
        <f>E20</f>
        <v>226751</v>
      </c>
      <c r="F35" s="99"/>
      <c r="G35" s="100">
        <f>G20</f>
        <v>207094</v>
      </c>
      <c r="H35" s="100">
        <f>H20</f>
        <v>-71938.402709165603</v>
      </c>
      <c r="I35" s="100">
        <f>I20</f>
        <v>73876.016195951175</v>
      </c>
      <c r="J35" s="100">
        <f>J20</f>
        <v>13788.574000000001</v>
      </c>
      <c r="K35" s="100">
        <f>K20</f>
        <v>220568.53248678555</v>
      </c>
    </row>
    <row r="36" spans="1:12" ht="18">
      <c r="A36" s="131" t="s">
        <v>119</v>
      </c>
      <c r="B36" s="14"/>
      <c r="C36" s="64"/>
      <c r="D36" s="64"/>
      <c r="E36" s="233"/>
      <c r="F36" s="233"/>
      <c r="G36" s="233"/>
      <c r="H36" s="102"/>
    </row>
    <row r="37" spans="1:12" ht="18">
      <c r="A37" s="129" t="s">
        <v>81</v>
      </c>
      <c r="B37" s="14"/>
      <c r="C37" s="64"/>
      <c r="D37" s="64"/>
      <c r="E37" s="146">
        <f>+E23+E24+E29</f>
        <v>24511.002003999998</v>
      </c>
      <c r="F37" s="233"/>
      <c r="G37" s="146">
        <f>+G23+G24+G29</f>
        <v>46154.912149159994</v>
      </c>
      <c r="H37" s="102"/>
    </row>
    <row r="38" spans="1:12" ht="18">
      <c r="A38" s="131" t="s">
        <v>116</v>
      </c>
      <c r="B38" s="14"/>
      <c r="C38" s="64"/>
      <c r="D38" s="64"/>
      <c r="E38" s="146"/>
      <c r="F38" s="233"/>
      <c r="G38" s="233"/>
      <c r="H38" s="102"/>
    </row>
    <row r="39" spans="1:12">
      <c r="B39" s="14"/>
      <c r="C39" s="17"/>
      <c r="D39" s="17"/>
      <c r="E39" s="233"/>
      <c r="F39" s="98"/>
      <c r="G39" s="98"/>
      <c r="H39" s="102"/>
    </row>
  </sheetData>
  <mergeCells count="4">
    <mergeCell ref="A1:I1"/>
    <mergeCell ref="A2:I2"/>
    <mergeCell ref="A3:I3"/>
    <mergeCell ref="A4:I4"/>
  </mergeCells>
  <phoneticPr fontId="42" type="noConversion"/>
  <pageMargins left="0.18" right="0.3" top="0.78740157480314965" bottom="0.23622047244094491" header="0" footer="0"/>
  <pageSetup scale="54" orientation="portrait" horizontalDpi="300" verticalDpi="300" r:id="rId1"/>
  <headerFooter alignWithMargins="0"/>
  <drawing r:id="rId2"/>
  <legacyDrawing r:id="rId3"/>
  <oleObjects>
    <oleObject progId="Word.Picture.8" shapeId="35841" r:id="rId4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Consolidado Resultados</vt:lpstr>
      <vt:lpstr> Consolidado Balance</vt:lpstr>
      <vt:lpstr>KOF</vt:lpstr>
      <vt:lpstr>OXXO</vt:lpstr>
      <vt:lpstr>Otros indicadores</vt:lpstr>
      <vt:lpstr>Explicacion Balance Discontinuo</vt:lpstr>
      <vt:lpstr>' Consolidado Balance'!Print_Area</vt:lpstr>
      <vt:lpstr>'Consolidado Resultados'!Print_Area</vt:lpstr>
      <vt:lpstr>'Explicacion Balance Discontinuo'!Print_Area</vt:lpstr>
      <vt:lpstr>KOF!Print_Area</vt:lpstr>
      <vt:lpstr>'Otros indicadores'!Print_Area</vt:lpstr>
      <vt:lpstr>OXXO!Print_Area</vt:lpstr>
    </vt:vector>
  </TitlesOfParts>
  <Company>FEMSA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FEMSA</dc:creator>
  <cp:lastModifiedBy>1510336</cp:lastModifiedBy>
  <cp:lastPrinted>2011-04-15T21:51:50Z</cp:lastPrinted>
  <dcterms:created xsi:type="dcterms:W3CDTF">1999-02-03T16:33:59Z</dcterms:created>
  <dcterms:modified xsi:type="dcterms:W3CDTF">2011-04-27T21:35:11Z</dcterms:modified>
</cp:coreProperties>
</file>