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pfem01.csc.fmx\RI\Trimestres FEMSA\2024\Julio\"/>
    </mc:Choice>
  </mc:AlternateContent>
  <xr:revisionPtr revIDLastSave="0" documentId="13_ncr:1_{A05658CA-EB69-49C7-A48F-9FA03DD18BF5}" xr6:coauthVersionLast="47" xr6:coauthVersionMax="47" xr10:uidLastSave="{00000000-0000-0000-0000-000000000000}"/>
  <bookViews>
    <workbookView xWindow="-90" yWindow="0" windowWidth="9780" windowHeight="10170" tabRatio="858" xr2:uid="{E2C076D1-7333-4F95-AB29-13E45012ED7C}"/>
  </bookViews>
  <sheets>
    <sheet name="Consolidated Results" sheetId="1" r:id="rId1"/>
    <sheet name="Consolidated Balance" sheetId="2" r:id="rId2"/>
    <sheet name="Adj. EBITDA &amp; ND exKOF" sheetId="12" r:id="rId3"/>
    <sheet name="Proximity" sheetId="3" r:id="rId4"/>
    <sheet name="Proximity Europe" sheetId="14" r:id="rId5"/>
    <sheet name="Health" sheetId="5" r:id="rId6"/>
    <sheet name="Fuel" sheetId="4" r:id="rId7"/>
    <sheet name="KOF" sheetId="10" r:id="rId8"/>
    <sheet name="Other Info" sheetId="11" r:id="rId9"/>
    <sheet name="Consolidated Results (1Q24)" sheetId="15" r:id="rId10"/>
  </sheets>
  <externalReferences>
    <externalReference r:id="rId11"/>
    <externalReference r:id="rId12"/>
  </externalReferences>
  <definedNames>
    <definedName name="ebitdaprom" localSheetId="9">#REF!,#REF!,#REF!,#REF!,#REF!,#REF!</definedName>
    <definedName name="ebitdaprom">#REF!,#REF!,#REF!,#REF!,#REF!,#REF!</definedName>
    <definedName name="ebitdaprom2">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5" i="15" l="1"/>
  <c r="K34" i="15"/>
  <c r="G34" i="15"/>
  <c r="E34" i="15"/>
  <c r="N33" i="15"/>
  <c r="K33" i="15"/>
  <c r="G33" i="15"/>
  <c r="E33" i="15"/>
  <c r="N32" i="15"/>
  <c r="K32" i="15"/>
  <c r="G32" i="15"/>
  <c r="E32" i="15"/>
  <c r="K31" i="15"/>
  <c r="G31" i="15"/>
  <c r="E31" i="15"/>
  <c r="N28" i="15"/>
  <c r="N27" i="15"/>
  <c r="N26" i="15"/>
  <c r="L25" i="15"/>
  <c r="N25" i="15" s="1"/>
  <c r="L23" i="15"/>
  <c r="N23" i="15" s="1"/>
  <c r="L22" i="15"/>
  <c r="N22" i="15" s="1"/>
  <c r="L21" i="15"/>
  <c r="N21" i="15" s="1"/>
  <c r="L20" i="15"/>
  <c r="N20" i="15" s="1"/>
  <c r="L19" i="15"/>
  <c r="N19" i="15" s="1"/>
  <c r="L18" i="15"/>
  <c r="N18" i="15" s="1"/>
  <c r="L17" i="15"/>
  <c r="N17" i="15" s="1"/>
  <c r="L16" i="15"/>
  <c r="N16" i="15" s="1"/>
  <c r="L15" i="15"/>
  <c r="N15" i="15" s="1"/>
  <c r="L14" i="15"/>
  <c r="N14" i="15" s="1"/>
  <c r="M13" i="15"/>
  <c r="L13" i="15"/>
  <c r="N13" i="15" s="1"/>
  <c r="K13" i="15"/>
  <c r="G13" i="15"/>
  <c r="E13" i="15"/>
  <c r="N12" i="15"/>
  <c r="L12" i="15"/>
  <c r="K12" i="15"/>
  <c r="G12" i="15"/>
  <c r="E12" i="15"/>
  <c r="L11" i="15"/>
  <c r="N11" i="15" s="1"/>
  <c r="K11" i="15"/>
  <c r="G11" i="15"/>
  <c r="E11" i="15"/>
  <c r="L10" i="15"/>
  <c r="N10" i="15" s="1"/>
  <c r="K10" i="15"/>
  <c r="G10" i="15"/>
  <c r="E10" i="15"/>
  <c r="K9" i="15"/>
  <c r="G9" i="15"/>
  <c r="E9" i="15"/>
  <c r="L8" i="15"/>
  <c r="N8" i="15" s="1"/>
  <c r="K8" i="15"/>
  <c r="G8" i="15"/>
  <c r="E8" i="15"/>
  <c r="L7" i="15"/>
  <c r="M33" i="15" s="1"/>
  <c r="K7" i="15"/>
  <c r="G7" i="15"/>
  <c r="E7" i="15"/>
  <c r="I40" i="12"/>
  <c r="J40" i="12" s="1"/>
  <c r="M11" i="15" l="1"/>
  <c r="M7" i="15"/>
  <c r="N7" i="15"/>
  <c r="M8" i="15"/>
  <c r="M10" i="15"/>
  <c r="L24" i="15"/>
  <c r="N24" i="15" s="1"/>
  <c r="M32" i="15"/>
  <c r="L9" i="15"/>
  <c r="L31" i="15"/>
  <c r="M12" i="15"/>
  <c r="N17" i="12"/>
  <c r="M9" i="15" l="1"/>
  <c r="N9" i="15"/>
  <c r="N31" i="15"/>
  <c r="M31" i="15"/>
  <c r="L34" i="15"/>
  <c r="K32" i="12"/>
  <c r="N34" i="15" l="1"/>
  <c r="M34" i="15"/>
</calcChain>
</file>

<file path=xl/sharedStrings.xml><?xml version="1.0" encoding="utf-8"?>
<sst xmlns="http://schemas.openxmlformats.org/spreadsheetml/2006/main" count="382" uniqueCount="188">
  <si>
    <t>% Var.</t>
  </si>
  <si>
    <t>Cost of sales</t>
  </si>
  <si>
    <t>Gross profit</t>
  </si>
  <si>
    <t xml:space="preserve">       Administrative expenses</t>
  </si>
  <si>
    <t xml:space="preserve">       Selling expenses</t>
  </si>
  <si>
    <t>Other non-operating expenses (income)</t>
  </si>
  <si>
    <t xml:space="preserve">       Interest expense</t>
  </si>
  <si>
    <t xml:space="preserve">       Interest income</t>
  </si>
  <si>
    <t xml:space="preserve">       Interest expense, net</t>
  </si>
  <si>
    <t xml:space="preserve">       Foreign exchange loss (gain)</t>
  </si>
  <si>
    <t xml:space="preserve">       Other financial expenses (income), net</t>
  </si>
  <si>
    <t>Financing expenses, net</t>
  </si>
  <si>
    <t>Income before income tax and participation in associates results</t>
  </si>
  <si>
    <t>(Loss) Consolidated net income</t>
  </si>
  <si>
    <t>Net majority income</t>
  </si>
  <si>
    <t>Net minority income</t>
  </si>
  <si>
    <t>Operative Cash Flow &amp; CAPEX</t>
  </si>
  <si>
    <t>Income from operations</t>
  </si>
  <si>
    <t>Depreciation</t>
  </si>
  <si>
    <t>Amortization &amp; other non-cash charges</t>
  </si>
  <si>
    <t>Total revenues</t>
  </si>
  <si>
    <t xml:space="preserve">  FEMSA Consolidated - Income Statement</t>
  </si>
  <si>
    <t xml:space="preserve">   Amounts expressed in millions of Mexican Pesos (Ps.)</t>
  </si>
  <si>
    <t>% of rev.</t>
  </si>
  <si>
    <t>Administrative expenses</t>
  </si>
  <si>
    <t>Selling expenses</t>
  </si>
  <si>
    <t>CAPEX</t>
  </si>
  <si>
    <r>
      <t xml:space="preserve">Total </t>
    </r>
    <r>
      <rPr>
        <sz val="8"/>
        <color rgb="FF000000"/>
        <rFont val="Open Sans"/>
        <family val="2"/>
      </rPr>
      <t>revenues</t>
    </r>
  </si>
  <si>
    <r>
      <t xml:space="preserve">Other operating expenses (income), net </t>
    </r>
    <r>
      <rPr>
        <vertAlign val="superscript"/>
        <sz val="8"/>
        <color theme="1"/>
        <rFont val="Open Sans"/>
        <family val="2"/>
      </rPr>
      <t>(1)</t>
    </r>
  </si>
  <si>
    <r>
      <t xml:space="preserve">Income from operations </t>
    </r>
    <r>
      <rPr>
        <vertAlign val="superscript"/>
        <sz val="8"/>
        <color theme="1"/>
        <rFont val="Open Sans"/>
        <family val="2"/>
      </rPr>
      <t>(2)</t>
    </r>
  </si>
  <si>
    <r>
      <t xml:space="preserve">Participation in associates results </t>
    </r>
    <r>
      <rPr>
        <vertAlign val="superscript"/>
        <sz val="8"/>
        <color theme="1"/>
        <rFont val="Open Sans"/>
        <family val="2"/>
      </rPr>
      <t>(3)</t>
    </r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</si>
  <si>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Other operating expenses (income), net = other operating expenses (income) +(-) equity method from operated associates.</t>
    </r>
  </si>
  <si>
    <r>
      <rPr>
        <vertAlign val="superscript"/>
        <sz val="8"/>
        <color theme="1"/>
        <rFont val="Open Sans"/>
        <family val="2"/>
      </rPr>
      <t>(2)</t>
    </r>
    <r>
      <rPr>
        <sz val="8"/>
        <color theme="1"/>
        <rFont val="Open Sans"/>
        <family val="2"/>
      </rPr>
      <t xml:space="preserve"> Income from operations = gross profit - administrative and selling expenses  - other operating expenses (income), net.</t>
    </r>
  </si>
  <si>
    <t xml:space="preserve">  FEMSA Consolidated - Balance Sheet</t>
  </si>
  <si>
    <t>ASSETS</t>
  </si>
  <si>
    <t>Cash and cash equivalents</t>
  </si>
  <si>
    <t>Investments</t>
  </si>
  <si>
    <t>Accounts receivable</t>
  </si>
  <si>
    <t>Inventories</t>
  </si>
  <si>
    <t>Other current assets</t>
  </si>
  <si>
    <t>Total current assets</t>
  </si>
  <si>
    <t>Investments in shares</t>
  </si>
  <si>
    <t>Property, plant and equipment, net</t>
  </si>
  <si>
    <t>Right of use</t>
  </si>
  <si>
    <t>Other assets</t>
  </si>
  <si>
    <t>TOTAL ASSETS</t>
  </si>
  <si>
    <r>
      <t xml:space="preserve">Intangible assets </t>
    </r>
    <r>
      <rPr>
        <vertAlign val="superscript"/>
        <sz val="8"/>
        <color theme="1"/>
        <rFont val="Open Sans"/>
        <family val="2"/>
      </rPr>
      <t>(1)</t>
    </r>
  </si>
  <si>
    <t>LIABILITIES &amp; STOCKHOLDERS' EQUITY</t>
  </si>
  <si>
    <t>Bank loans</t>
  </si>
  <si>
    <t>Current maturities of long-term debt</t>
  </si>
  <si>
    <t>Interest payable</t>
  </si>
  <si>
    <t>Current maturities of long-term leases</t>
  </si>
  <si>
    <t>Total current liabilities</t>
  </si>
  <si>
    <t>Long-term leases</t>
  </si>
  <si>
    <t>Laboral obligations</t>
  </si>
  <si>
    <t>Other liabilities</t>
  </si>
  <si>
    <t>Total liabilities</t>
  </si>
  <si>
    <t>Total stockholders’ equity</t>
  </si>
  <si>
    <t>TOTAL LIABILITIES AND STOCKHOLERS’ EQUITY</t>
  </si>
  <si>
    <t>% of Total</t>
  </si>
  <si>
    <t>Average Rate</t>
  </si>
  <si>
    <t>Denominated in:</t>
  </si>
  <si>
    <t xml:space="preserve">       Mexican pesos</t>
  </si>
  <si>
    <t xml:space="preserve">       U.S. Dollars</t>
  </si>
  <si>
    <t xml:space="preserve">       Euros</t>
  </si>
  <si>
    <t xml:space="preserve">       Colombian pesos</t>
  </si>
  <si>
    <t xml:space="preserve">       Argentine pesos</t>
  </si>
  <si>
    <t xml:space="preserve">       Brazilian reais</t>
  </si>
  <si>
    <t xml:space="preserve">       Chilean pesos</t>
  </si>
  <si>
    <t>Total debt</t>
  </si>
  <si>
    <r>
      <t xml:space="preserve">DEBT MIX </t>
    </r>
    <r>
      <rPr>
        <vertAlign val="superscript"/>
        <sz val="8"/>
        <color rgb="FFFFFFFF"/>
        <rFont val="Open Sans"/>
        <family val="2"/>
      </rPr>
      <t>(2)</t>
    </r>
  </si>
  <si>
    <r>
      <t xml:space="preserve">Fixed rate </t>
    </r>
    <r>
      <rPr>
        <vertAlign val="superscript"/>
        <sz val="8"/>
        <color theme="1"/>
        <rFont val="Open Sans"/>
        <family val="2"/>
      </rPr>
      <t>(2)</t>
    </r>
  </si>
  <si>
    <r>
      <t xml:space="preserve">Variable rate </t>
    </r>
    <r>
      <rPr>
        <vertAlign val="superscript"/>
        <sz val="8"/>
        <color theme="1"/>
        <rFont val="Open Sans"/>
        <family val="2"/>
      </rPr>
      <t>(2)</t>
    </r>
  </si>
  <si>
    <t>DEBT MATURITY PROFILE</t>
  </si>
  <si>
    <t>% of Total Debt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</si>
  <si>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Includes mainly the intangible assets generated by acquisitions.</t>
    </r>
  </si>
  <si>
    <r>
      <rPr>
        <vertAlign val="superscript"/>
        <sz val="8"/>
        <color theme="1"/>
        <rFont val="Open Sans"/>
        <family val="2"/>
      </rPr>
      <t>(2)</t>
    </r>
    <r>
      <rPr>
        <sz val="8"/>
        <color theme="1"/>
        <rFont val="Open Sans"/>
        <family val="2"/>
      </rPr>
      <t xml:space="preserve"> Includes the effect of derivative financial instruments on long-term debt.</t>
    </r>
  </si>
  <si>
    <t>Other operating expenses (income), net</t>
  </si>
  <si>
    <t>Information of OXXO Stores</t>
  </si>
  <si>
    <t>Total stores</t>
  </si>
  <si>
    <t>Stores Mexico</t>
  </si>
  <si>
    <t>Stores South America</t>
  </si>
  <si>
    <t>Net new convenience stores:</t>
  </si>
  <si>
    <t xml:space="preserve">       vs. Last quarter</t>
  </si>
  <si>
    <t xml:space="preserve">       Year-to-date</t>
  </si>
  <si>
    <t xml:space="preserve">       Last-twelve-months</t>
  </si>
  <si>
    <t xml:space="preserve">       Sales (thousands of pesos)</t>
  </si>
  <si>
    <t xml:space="preserve">       Traffic (thousands of transactions)</t>
  </si>
  <si>
    <t xml:space="preserve">       Ticket (pesos)</t>
  </si>
  <si>
    <r>
      <t>Same-store data:</t>
    </r>
    <r>
      <rPr>
        <vertAlign val="superscript"/>
        <sz val="8"/>
        <color theme="1"/>
        <rFont val="Open Sans"/>
        <family val="2"/>
      </rPr>
      <t xml:space="preserve"> (1)</t>
    </r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</si>
  <si>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Monthly average information per store, considering same stores with more than twelve months of operations, income from services are included.</t>
    </r>
  </si>
  <si>
    <t xml:space="preserve">  Fuel - Results of Operations</t>
  </si>
  <si>
    <t>Information of OXXO GAS Service Stations</t>
  </si>
  <si>
    <t>Volume (millions of liters) total stations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</si>
  <si>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Monthly average information per station, considering same stations with more than twelve months of operations.</t>
    </r>
  </si>
  <si>
    <t>Total service stations</t>
  </si>
  <si>
    <r>
      <t>Same-stations data:</t>
    </r>
    <r>
      <rPr>
        <vertAlign val="superscript"/>
        <sz val="8"/>
        <color theme="1"/>
        <rFont val="Open Sans"/>
        <family val="2"/>
      </rPr>
      <t xml:space="preserve"> (1)</t>
    </r>
  </si>
  <si>
    <t xml:space="preserve">       Average price per liter</t>
  </si>
  <si>
    <t xml:space="preserve">  Health - Results of Operations</t>
  </si>
  <si>
    <t xml:space="preserve">  Coca-Cola FEMSA - Results of Operations</t>
  </si>
  <si>
    <t>Sales volumes</t>
  </si>
  <si>
    <t>(Millions of unit cases)</t>
  </si>
  <si>
    <t>Mexico</t>
  </si>
  <si>
    <t>Mexico and Central America</t>
  </si>
  <si>
    <t>South America</t>
  </si>
  <si>
    <t>Brazil</t>
  </si>
  <si>
    <t>Total</t>
  </si>
  <si>
    <t xml:space="preserve">  FEMSA Macroeconomic Information</t>
  </si>
  <si>
    <t>Inflation</t>
  </si>
  <si>
    <t>End-of-period Exchange Rates</t>
  </si>
  <si>
    <t>Per USD</t>
  </si>
  <si>
    <t>Per MXN</t>
  </si>
  <si>
    <t>Colombia</t>
  </si>
  <si>
    <t>Argentina</t>
  </si>
  <si>
    <t>Chile</t>
  </si>
  <si>
    <t>Euro Zone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</si>
  <si>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LTM = Last twelve months</t>
    </r>
  </si>
  <si>
    <t>Net new service stations:</t>
  </si>
  <si>
    <t xml:space="preserve">       Volume (thousands of liters)</t>
  </si>
  <si>
    <t>% Inc.</t>
  </si>
  <si>
    <r>
      <rPr>
        <vertAlign val="superscript"/>
        <sz val="8"/>
        <color theme="1"/>
        <rFont val="Open Sans"/>
        <family val="2"/>
      </rPr>
      <t xml:space="preserve">(3) </t>
    </r>
    <r>
      <rPr>
        <sz val="8"/>
        <color theme="1"/>
        <rFont val="Open Sans"/>
        <family val="2"/>
      </rPr>
      <t>Mainly represents the results of our joint-venture with Raízen, Grupo Nós, net of taxes.</t>
    </r>
  </si>
  <si>
    <t xml:space="preserve"> N.S. </t>
  </si>
  <si>
    <t xml:space="preserve"> -   </t>
  </si>
  <si>
    <t xml:space="preserve">       Swiss Francs</t>
  </si>
  <si>
    <t>2029+</t>
  </si>
  <si>
    <t>Amounts expressed in millions of US Dollars (US.)</t>
  </si>
  <si>
    <r>
      <rPr>
        <b/>
        <i/>
        <sz val="16"/>
        <color theme="1"/>
        <rFont val="Open Sans"/>
        <family val="2"/>
      </rPr>
      <t>(In million of U.S. dollars)</t>
    </r>
    <r>
      <rPr>
        <i/>
        <sz val="16"/>
        <color theme="1"/>
        <rFont val="Open Sans"/>
        <family val="2"/>
      </rPr>
      <t xml:space="preserve"> 
Non IFRS Financial data (unaudited)</t>
    </r>
  </si>
  <si>
    <t>Adjustments</t>
  </si>
  <si>
    <t>Reported</t>
  </si>
  <si>
    <t>exKOF</t>
  </si>
  <si>
    <t>Cash &amp; Equivalents</t>
  </si>
  <si>
    <t>Fuel</t>
  </si>
  <si>
    <t>Coca-Cola FEMSA Cash &amp; Equivalents</t>
  </si>
  <si>
    <t>Health Division</t>
  </si>
  <si>
    <t>Envoy Solutions</t>
  </si>
  <si>
    <t>Coca-Cola FEMSA Financial Debt</t>
  </si>
  <si>
    <t>FEMSA Consolidated</t>
  </si>
  <si>
    <t>Lease Liabilities</t>
  </si>
  <si>
    <t>Coca-Cola FEMSA Lease Liabilities</t>
  </si>
  <si>
    <t>Debt</t>
  </si>
  <si>
    <t>FEMSA Consolidated ex-KOF</t>
  </si>
  <si>
    <t>FEMSA Net Debt</t>
  </si>
  <si>
    <t xml:space="preserve">  Proximity Americas - Results of Operations</t>
  </si>
  <si>
    <t>Continued Operations net income (Loss)</t>
  </si>
  <si>
    <t>Discontinued Operations net income (Loss)</t>
  </si>
  <si>
    <r>
      <rPr>
        <vertAlign val="superscript"/>
        <sz val="8"/>
        <color theme="1"/>
        <rFont val="Open Sans"/>
        <family val="2"/>
      </rPr>
      <t>(1)</t>
    </r>
    <r>
      <rPr>
        <sz val="8"/>
        <color theme="1"/>
        <rFont val="Open Sans"/>
        <family val="2"/>
      </rPr>
      <t xml:space="preserve"> Monthly average information per location, considering same locations with more than twelve months of all the operations of the Health Division.</t>
    </r>
  </si>
  <si>
    <t>Information of Locations</t>
  </si>
  <si>
    <t>Total Locations</t>
  </si>
  <si>
    <t>Locations Mexico</t>
  </si>
  <si>
    <t>Locations South America</t>
  </si>
  <si>
    <t>Net new locations:</t>
  </si>
  <si>
    <t>-</t>
  </si>
  <si>
    <t xml:space="preserve">Current Assets Available for sale </t>
  </si>
  <si>
    <t xml:space="preserve">Operating liabilities </t>
  </si>
  <si>
    <t>Short term liabilities available for sale</t>
  </si>
  <si>
    <t>Long-term debt (2)</t>
  </si>
  <si>
    <t>N.S.</t>
  </si>
  <si>
    <t>Adjusted EBITDA</t>
  </si>
  <si>
    <t xml:space="preserve">Net Debt &amp; Adjusted EBITDA ex-KOF </t>
  </si>
  <si>
    <t>Reported Adj. EBITDA</t>
  </si>
  <si>
    <t>% Integral</t>
  </si>
  <si>
    <t>As of June 30, 2024</t>
  </si>
  <si>
    <t>Twelve months ended June 30, 2024</t>
  </si>
  <si>
    <t>Translated to USD for readers’ convenience using the exchange rate published by the Federal Reserve Bank of New York for June 30, 2024 which was 18.2610 MXN per USD.</t>
  </si>
  <si>
    <t>1 Coca-Cola FEMSA adjustment represents 100% of its LTM EBITDA.</t>
  </si>
  <si>
    <t>2 Includes FEMSA Other Businesses (including Bara and Digital@FEMSA), FEMSA corporate expenses and the effects of consolidation adjustments</t>
  </si>
  <si>
    <t>3 Reflects cash dividends received from Coca-Cola FEMSA for approximately US$164 mm and EUR$8 mm during the last twelve months.</t>
  </si>
  <si>
    <t>4 Includes EUR€ 500.0 mm in notes convertible to Heineken Holding N.V. shares during the last twelve months.</t>
  </si>
  <si>
    <t>Proximity Division &amp; Europe</t>
  </si>
  <si>
    <r>
      <t>Coca-Cola FEMSA</t>
    </r>
    <r>
      <rPr>
        <vertAlign val="superscript"/>
        <sz val="16"/>
        <color theme="1"/>
        <rFont val="Open Sans"/>
        <family val="2"/>
      </rPr>
      <t>1</t>
    </r>
  </si>
  <si>
    <r>
      <t>Other</t>
    </r>
    <r>
      <rPr>
        <vertAlign val="superscript"/>
        <sz val="16"/>
        <color theme="1"/>
        <rFont val="Open Sans"/>
        <family val="2"/>
      </rPr>
      <t>2</t>
    </r>
  </si>
  <si>
    <r>
      <t>Dividends Received</t>
    </r>
    <r>
      <rPr>
        <vertAlign val="superscript"/>
        <sz val="16"/>
        <color theme="1"/>
        <rFont val="Open Sans"/>
        <family val="2"/>
      </rPr>
      <t>3</t>
    </r>
  </si>
  <si>
    <r>
      <t>Adj. EBITDA ex-KOF</t>
    </r>
    <r>
      <rPr>
        <b/>
        <vertAlign val="superscript"/>
        <sz val="16"/>
        <color theme="1"/>
        <rFont val="Open Sans"/>
        <family val="2"/>
      </rPr>
      <t>3</t>
    </r>
  </si>
  <si>
    <r>
      <t>Financial Debt</t>
    </r>
    <r>
      <rPr>
        <vertAlign val="superscript"/>
        <sz val="16"/>
        <color theme="1"/>
        <rFont val="Open Sans"/>
        <family val="2"/>
      </rPr>
      <t>4</t>
    </r>
  </si>
  <si>
    <t>For the second quarter of:</t>
  </si>
  <si>
    <t>For the six months of:</t>
  </si>
  <si>
    <t>2Q 2024</t>
  </si>
  <si>
    <r>
      <t xml:space="preserve">LTM </t>
    </r>
    <r>
      <rPr>
        <b/>
        <vertAlign val="superscript"/>
        <sz val="8"/>
        <color rgb="FF000000"/>
        <rFont val="Open Sans"/>
        <family val="2"/>
      </rPr>
      <t>(1)</t>
    </r>
    <r>
      <rPr>
        <b/>
        <sz val="8"/>
        <color rgb="FF000000"/>
        <rFont val="Open Sans"/>
        <family val="2"/>
      </rPr>
      <t xml:space="preserve"> Jun-24</t>
    </r>
  </si>
  <si>
    <t>Jun-24</t>
  </si>
  <si>
    <t>Jun-23</t>
  </si>
  <si>
    <t xml:space="preserve">CAPEX </t>
  </si>
  <si>
    <t>Income tax</t>
  </si>
  <si>
    <t xml:space="preserve">  Proximity Europe - Results of Operations</t>
  </si>
  <si>
    <t xml:space="preserve"> -</t>
  </si>
  <si>
    <t xml:space="preserve"> N.S</t>
  </si>
  <si>
    <t>As Reported</t>
  </si>
  <si>
    <t>Adjusted</t>
  </si>
  <si>
    <t xml:space="preserve">  1Q24 FEMSA Consolidated - Income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</si>
</sst>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0.0"/>
    <numFmt numFmtId="168" formatCode="0.0_);\(0.0\)"/>
    <numFmt numFmtId="169" formatCode="#,##0.0_);\(#,##0.0\)"/>
    <numFmt numFmtId="170" formatCode="#,##0.0;\-#,##0.0"/>
    <numFmt numFmtId="171" formatCode="[$-409]mmm\-yy;@"/>
    <numFmt numFmtId="172" formatCode="_(* #,##0.0000_);_(* \(#,##0.0000\);_(* &quot;-&quot;??_);_(@_)"/>
    <numFmt numFmtId="173" formatCode="_(* #,##0.00\x_);_(* \(#,##0.00\);_(* &quot;-&quot;??_);_(@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Open Sans"/>
      <family val="2"/>
    </font>
    <font>
      <sz val="11"/>
      <color theme="1"/>
      <name val="Open Sans"/>
      <family val="2"/>
    </font>
    <font>
      <sz val="8"/>
      <color theme="1"/>
      <name val="Open Sans"/>
      <family val="2"/>
    </font>
    <font>
      <sz val="8"/>
      <color rgb="FF97999B"/>
      <name val="Open Sans"/>
      <family val="2"/>
    </font>
    <font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sz val="8"/>
      <color rgb="FF000000"/>
      <name val="Open Sans"/>
      <family val="2"/>
    </font>
    <font>
      <vertAlign val="superscript"/>
      <sz val="8"/>
      <color theme="1"/>
      <name val="Open Sans"/>
      <family val="2"/>
    </font>
    <font>
      <b/>
      <sz val="8"/>
      <color rgb="FFFFFFFF"/>
      <name val="Open Sans"/>
      <family val="2"/>
    </font>
    <font>
      <b/>
      <sz val="8"/>
      <color theme="1"/>
      <name val="Open Sans"/>
      <family val="2"/>
    </font>
    <font>
      <sz val="8"/>
      <color rgb="FFFF0000"/>
      <name val="Open Sans"/>
      <family val="2"/>
    </font>
    <font>
      <sz val="8"/>
      <color rgb="FFE8E9EC"/>
      <name val="Open Sans"/>
      <family val="2"/>
    </font>
    <font>
      <b/>
      <sz val="8"/>
      <color theme="0"/>
      <name val="Open Sans"/>
      <family val="2"/>
    </font>
    <font>
      <b/>
      <sz val="8"/>
      <color rgb="FF000000"/>
      <name val="Open Sans"/>
      <family val="2"/>
    </font>
    <font>
      <vertAlign val="superscript"/>
      <sz val="8"/>
      <color rgb="FFFFFFFF"/>
      <name val="Open Sans"/>
      <family val="2"/>
    </font>
    <font>
      <sz val="8"/>
      <color rgb="FFFFFFFF"/>
      <name val="Open Sans"/>
      <family val="2"/>
    </font>
    <font>
      <b/>
      <vertAlign val="superscript"/>
      <sz val="8"/>
      <color rgb="FF000000"/>
      <name val="Open Sans"/>
      <family val="2"/>
    </font>
    <font>
      <b/>
      <sz val="8"/>
      <color rgb="FF862633"/>
      <name val="Open Sans"/>
      <family val="2"/>
    </font>
    <font>
      <sz val="8"/>
      <name val="Open Sans"/>
      <family val="2"/>
    </font>
    <font>
      <sz val="7"/>
      <color rgb="FF000000"/>
      <name val="Open Sans"/>
      <family val="2"/>
    </font>
    <font>
      <sz val="7"/>
      <color theme="1"/>
      <name val="Open Sans"/>
      <family val="2"/>
    </font>
    <font>
      <b/>
      <sz val="7"/>
      <color rgb="FF000000"/>
      <name val="Open Sans"/>
      <family val="2"/>
    </font>
    <font>
      <b/>
      <sz val="20"/>
      <color rgb="FF000000"/>
      <name val="Open Sans"/>
      <family val="2"/>
    </font>
    <font>
      <sz val="20"/>
      <color theme="1"/>
      <name val="Open Sans"/>
      <family val="2"/>
    </font>
    <font>
      <sz val="12"/>
      <color theme="1"/>
      <name val="Open Sans"/>
      <family val="2"/>
    </font>
    <font>
      <sz val="18"/>
      <color rgb="FF97999B"/>
      <name val="Open Sans"/>
      <family val="2"/>
    </font>
    <font>
      <i/>
      <sz val="16"/>
      <color theme="1"/>
      <name val="Open Sans"/>
      <family val="2"/>
    </font>
    <font>
      <b/>
      <i/>
      <sz val="16"/>
      <color theme="1"/>
      <name val="Open Sans"/>
      <family val="2"/>
    </font>
    <font>
      <b/>
      <i/>
      <sz val="16"/>
      <color theme="0"/>
      <name val="Open Sans"/>
      <family val="2"/>
    </font>
    <font>
      <sz val="16"/>
      <color theme="1"/>
      <name val="Open Sans"/>
      <family val="2"/>
    </font>
    <font>
      <b/>
      <sz val="16"/>
      <color theme="1"/>
      <name val="Open Sans"/>
      <family val="2"/>
    </font>
    <font>
      <b/>
      <vertAlign val="superscript"/>
      <sz val="16"/>
      <color theme="1"/>
      <name val="Open Sans"/>
      <family val="2"/>
    </font>
    <font>
      <vertAlign val="superscript"/>
      <sz val="16"/>
      <color theme="1"/>
      <name val="Open Sans"/>
      <family val="2"/>
    </font>
    <font>
      <sz val="12"/>
      <color theme="0"/>
      <name val="Open Sans"/>
      <family val="2"/>
    </font>
    <font>
      <i/>
      <sz val="12"/>
      <color theme="1"/>
      <name val="Open Sans"/>
      <family val="2"/>
    </font>
    <font>
      <sz val="12"/>
      <color rgb="FF000000"/>
      <name val="Open Sans"/>
      <family val="2"/>
    </font>
    <font>
      <i/>
      <sz val="8"/>
      <color theme="1"/>
      <name val="Open Sans"/>
      <family val="2"/>
    </font>
    <font>
      <i/>
      <sz val="8"/>
      <color theme="0"/>
      <name val="Open Sans"/>
      <family val="2"/>
    </font>
    <font>
      <b/>
      <sz val="11"/>
      <color theme="0"/>
      <name val="Open Sans"/>
      <family val="2"/>
    </font>
    <font>
      <i/>
      <sz val="20"/>
      <color theme="0"/>
      <name val="Open Sans"/>
      <family val="2"/>
    </font>
    <font>
      <b/>
      <sz val="12"/>
      <color theme="1"/>
      <name val="Open Sans"/>
      <family val="2"/>
    </font>
    <font>
      <b/>
      <sz val="7"/>
      <color theme="1"/>
      <name val="Open Sans"/>
      <family val="2"/>
    </font>
    <font>
      <sz val="7"/>
      <color rgb="FFFFFFFF"/>
      <name val="Open Sans"/>
      <family val="2"/>
    </font>
  </fonts>
  <fills count="12">
    <fill>
      <patternFill patternType="none"/>
    </fill>
    <fill>
      <patternFill patternType="gray125"/>
    </fill>
    <fill>
      <patternFill patternType="solid">
        <fgColor rgb="FF86263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B500"/>
        <bgColor indexed="64"/>
      </patternFill>
    </fill>
    <fill>
      <patternFill patternType="solid">
        <fgColor rgb="FF1B70B5"/>
        <bgColor indexed="64"/>
      </patternFill>
    </fill>
    <fill>
      <patternFill patternType="solid">
        <fgColor rgb="FFF58220"/>
        <bgColor indexed="64"/>
      </patternFill>
    </fill>
    <fill>
      <patternFill patternType="solid">
        <fgColor rgb="FFEB262C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862633"/>
      </bottom>
      <diagonal/>
    </border>
    <border>
      <left/>
      <right/>
      <top/>
      <bottom style="medium">
        <color rgb="FF850026"/>
      </bottom>
      <diagonal/>
    </border>
    <border>
      <left/>
      <right/>
      <top style="medium">
        <color rgb="FF862633"/>
      </top>
      <bottom/>
      <diagonal/>
    </border>
    <border>
      <left/>
      <right/>
      <top/>
      <bottom style="thin">
        <color rgb="FF97999B"/>
      </bottom>
      <diagonal/>
    </border>
    <border>
      <left/>
      <right/>
      <top style="thin">
        <color rgb="FF97999B"/>
      </top>
      <bottom style="thin">
        <color rgb="FF97999B"/>
      </bottom>
      <diagonal/>
    </border>
    <border>
      <left/>
      <right/>
      <top style="thin">
        <color rgb="FF97999B"/>
      </top>
      <bottom/>
      <diagonal/>
    </border>
    <border>
      <left/>
      <right/>
      <top style="medium">
        <color rgb="FF862633"/>
      </top>
      <bottom style="thin">
        <color rgb="FF97999B"/>
      </bottom>
      <diagonal/>
    </border>
    <border>
      <left/>
      <right/>
      <top/>
      <bottom style="dashed">
        <color rgb="FF97999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0" tint="-0.34998626667073579"/>
      </top>
      <bottom style="medium">
        <color rgb="FF862633"/>
      </bottom>
      <diagonal/>
    </border>
    <border>
      <left/>
      <right/>
      <top style="thin">
        <color rgb="FF97999B"/>
      </top>
      <bottom style="medium">
        <color rgb="FF86263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medium">
        <color rgb="FFFFB500"/>
      </bottom>
      <diagonal/>
    </border>
    <border>
      <left/>
      <right/>
      <top style="thin">
        <color rgb="FF97999B"/>
      </top>
      <bottom style="medium">
        <color rgb="FFFFB500"/>
      </bottom>
      <diagonal/>
    </border>
    <border>
      <left/>
      <right/>
      <top/>
      <bottom style="medium">
        <color rgb="FF0070C0"/>
      </bottom>
      <diagonal/>
    </border>
    <border>
      <left/>
      <right/>
      <top style="thin">
        <color rgb="FF97999B"/>
      </top>
      <bottom style="medium">
        <color rgb="FF0070C0"/>
      </bottom>
      <diagonal/>
    </border>
    <border>
      <left/>
      <right/>
      <top/>
      <bottom style="medium">
        <color rgb="FFF58220"/>
      </bottom>
      <diagonal/>
    </border>
    <border>
      <left/>
      <right/>
      <top style="thin">
        <color rgb="FF97999B"/>
      </top>
      <bottom style="medium">
        <color rgb="FFF58220"/>
      </bottom>
      <diagonal/>
    </border>
    <border>
      <left/>
      <right/>
      <top/>
      <bottom style="medium">
        <color rgb="FFEB262C"/>
      </bottom>
      <diagonal/>
    </border>
    <border>
      <left/>
      <right/>
      <top style="thin">
        <color rgb="FF97999B"/>
      </top>
      <bottom style="medium">
        <color rgb="FFEB262C"/>
      </bottom>
      <diagonal/>
    </border>
    <border>
      <left/>
      <right/>
      <top/>
      <bottom style="medium">
        <color rgb="FF97999B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8">
    <xf numFmtId="0" fontId="0" fillId="0" borderId="0" xfId="0"/>
    <xf numFmtId="0" fontId="3" fillId="0" borderId="0" xfId="0" applyFont="1"/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top"/>
    </xf>
    <xf numFmtId="165" fontId="7" fillId="3" borderId="0" xfId="1" applyNumberFormat="1" applyFont="1" applyFill="1" applyAlignment="1">
      <alignment horizontal="right" vertical="center" wrapText="1" shrinkToFit="1"/>
    </xf>
    <xf numFmtId="0" fontId="6" fillId="4" borderId="0" xfId="0" applyFont="1" applyFill="1" applyAlignment="1">
      <alignment horizontal="right" vertical="center" wrapText="1" shrinkToFit="1"/>
    </xf>
    <xf numFmtId="0" fontId="6" fillId="3" borderId="0" xfId="0" applyFont="1" applyFill="1" applyAlignment="1">
      <alignment horizontal="right" vertical="center" wrapText="1" shrinkToFi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4" fillId="2" borderId="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168" fontId="4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horizontal="right" vertical="center" wrapText="1"/>
    </xf>
    <xf numFmtId="37" fontId="4" fillId="0" borderId="4" xfId="0" applyNumberFormat="1" applyFont="1" applyBorder="1" applyAlignment="1">
      <alignment horizontal="right" vertical="center" wrapText="1"/>
    </xf>
    <xf numFmtId="37" fontId="4" fillId="0" borderId="0" xfId="0" applyNumberFormat="1" applyFont="1" applyAlignment="1">
      <alignment horizontal="right" vertical="center" wrapText="1"/>
    </xf>
    <xf numFmtId="37" fontId="4" fillId="0" borderId="1" xfId="0" applyNumberFormat="1" applyFont="1" applyBorder="1" applyAlignment="1">
      <alignment horizontal="right" vertical="center" wrapText="1"/>
    </xf>
    <xf numFmtId="37" fontId="4" fillId="0" borderId="4" xfId="0" applyNumberFormat="1" applyFont="1" applyBorder="1" applyAlignment="1">
      <alignment horizontal="right" vertical="center"/>
    </xf>
    <xf numFmtId="37" fontId="4" fillId="0" borderId="0" xfId="0" applyNumberFormat="1" applyFont="1" applyAlignment="1">
      <alignment horizontal="right" vertical="center"/>
    </xf>
    <xf numFmtId="37" fontId="4" fillId="5" borderId="5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166" fontId="4" fillId="0" borderId="0" xfId="0" applyNumberFormat="1" applyFont="1" applyAlignment="1">
      <alignment horizontal="right" vertical="center" wrapText="1"/>
    </xf>
    <xf numFmtId="166" fontId="4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0" fontId="8" fillId="5" borderId="5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right" vertical="center" wrapText="1"/>
    </xf>
    <xf numFmtId="37" fontId="8" fillId="5" borderId="5" xfId="0" applyNumberFormat="1" applyFont="1" applyFill="1" applyBorder="1" applyAlignment="1">
      <alignment horizontal="right" vertical="center" wrapText="1"/>
    </xf>
    <xf numFmtId="37" fontId="8" fillId="5" borderId="4" xfId="0" applyNumberFormat="1" applyFont="1" applyFill="1" applyBorder="1" applyAlignment="1">
      <alignment horizontal="right" vertical="center" wrapText="1"/>
    </xf>
    <xf numFmtId="37" fontId="17" fillId="0" borderId="0" xfId="0" applyNumberFormat="1" applyFont="1" applyAlignment="1">
      <alignment horizontal="right" vertical="center" wrapText="1"/>
    </xf>
    <xf numFmtId="37" fontId="8" fillId="0" borderId="0" xfId="0" applyNumberFormat="1" applyFont="1" applyAlignment="1">
      <alignment horizontal="right" vertical="center" wrapText="1"/>
    </xf>
    <xf numFmtId="37" fontId="11" fillId="0" borderId="0" xfId="0" applyNumberFormat="1" applyFont="1" applyAlignment="1">
      <alignment horizontal="right" vertical="center" wrapText="1"/>
    </xf>
    <xf numFmtId="168" fontId="8" fillId="5" borderId="5" xfId="0" applyNumberFormat="1" applyFont="1" applyFill="1" applyBorder="1" applyAlignment="1">
      <alignment horizontal="right" vertical="center" wrapText="1"/>
    </xf>
    <xf numFmtId="168" fontId="8" fillId="5" borderId="4" xfId="0" applyNumberFormat="1" applyFont="1" applyFill="1" applyBorder="1" applyAlignment="1">
      <alignment horizontal="right" vertical="center" wrapText="1"/>
    </xf>
    <xf numFmtId="168" fontId="17" fillId="0" borderId="0" xfId="0" applyNumberFormat="1" applyFont="1" applyAlignment="1">
      <alignment horizontal="right" vertical="center" wrapText="1"/>
    </xf>
    <xf numFmtId="0" fontId="11" fillId="0" borderId="4" xfId="0" applyFont="1" applyBorder="1" applyAlignment="1">
      <alignment vertical="center" wrapText="1"/>
    </xf>
    <xf numFmtId="37" fontId="11" fillId="0" borderId="4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5" fontId="4" fillId="0" borderId="4" xfId="0" applyNumberFormat="1" applyFont="1" applyBorder="1" applyAlignment="1">
      <alignment horizontal="right" vertical="center" wrapText="1"/>
    </xf>
    <xf numFmtId="164" fontId="8" fillId="5" borderId="5" xfId="0" applyNumberFormat="1" applyFont="1" applyFill="1" applyBorder="1" applyAlignment="1">
      <alignment horizontal="right" vertical="center" wrapText="1"/>
    </xf>
    <xf numFmtId="165" fontId="8" fillId="5" borderId="5" xfId="0" applyNumberFormat="1" applyFont="1" applyFill="1" applyBorder="1" applyAlignment="1">
      <alignment horizontal="right" vertical="center" wrapText="1"/>
    </xf>
    <xf numFmtId="164" fontId="8" fillId="5" borderId="4" xfId="0" applyNumberFormat="1" applyFont="1" applyFill="1" applyBorder="1" applyAlignment="1">
      <alignment horizontal="right" vertical="center" wrapText="1"/>
    </xf>
    <xf numFmtId="165" fontId="8" fillId="5" borderId="4" xfId="0" applyNumberFormat="1" applyFont="1" applyFill="1" applyBorder="1" applyAlignment="1">
      <alignment horizontal="right" vertical="center" wrapText="1"/>
    </xf>
    <xf numFmtId="164" fontId="17" fillId="0" borderId="0" xfId="0" applyNumberFormat="1" applyFont="1" applyAlignment="1">
      <alignment horizontal="right" vertical="center" wrapText="1"/>
    </xf>
    <xf numFmtId="166" fontId="17" fillId="0" borderId="0" xfId="0" applyNumberFormat="1" applyFont="1" applyAlignment="1">
      <alignment horizontal="right" vertical="center" wrapText="1"/>
    </xf>
    <xf numFmtId="165" fontId="17" fillId="0" borderId="0" xfId="0" applyNumberFormat="1" applyFont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 wrapText="1"/>
    </xf>
    <xf numFmtId="167" fontId="17" fillId="0" borderId="0" xfId="0" applyNumberFormat="1" applyFont="1" applyAlignment="1">
      <alignment horizontal="right" vertical="center" wrapText="1"/>
    </xf>
    <xf numFmtId="43" fontId="4" fillId="0" borderId="0" xfId="0" applyNumberFormat="1" applyFont="1" applyAlignment="1">
      <alignment horizontal="right" vertical="center" wrapText="1"/>
    </xf>
    <xf numFmtId="169" fontId="4" fillId="0" borderId="0" xfId="0" applyNumberFormat="1" applyFont="1" applyAlignment="1">
      <alignment horizontal="right" vertical="center" wrapText="1"/>
    </xf>
    <xf numFmtId="167" fontId="4" fillId="0" borderId="0" xfId="0" applyNumberFormat="1" applyFont="1" applyAlignment="1">
      <alignment horizontal="right" vertical="center" wrapText="1"/>
    </xf>
    <xf numFmtId="169" fontId="4" fillId="0" borderId="4" xfId="0" applyNumberFormat="1" applyFont="1" applyBorder="1" applyAlignment="1">
      <alignment horizontal="right" vertical="center" wrapText="1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10" fontId="8" fillId="0" borderId="0" xfId="0" applyNumberFormat="1" applyFont="1" applyAlignment="1">
      <alignment horizontal="right" vertical="center" wrapText="1"/>
    </xf>
    <xf numFmtId="10" fontId="8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center" vertical="center" wrapText="1"/>
    </xf>
    <xf numFmtId="167" fontId="4" fillId="0" borderId="4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4" fillId="5" borderId="5" xfId="0" applyNumberFormat="1" applyFont="1" applyFill="1" applyBorder="1" applyAlignment="1">
      <alignment horizontal="right" vertical="center"/>
    </xf>
    <xf numFmtId="167" fontId="4" fillId="0" borderId="1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167" fontId="4" fillId="0" borderId="4" xfId="0" applyNumberFormat="1" applyFont="1" applyBorder="1" applyAlignment="1">
      <alignment horizontal="right" vertical="center" wrapText="1"/>
    </xf>
    <xf numFmtId="167" fontId="8" fillId="5" borderId="5" xfId="0" applyNumberFormat="1" applyFont="1" applyFill="1" applyBorder="1" applyAlignment="1">
      <alignment horizontal="right" vertical="center" wrapText="1"/>
    </xf>
    <xf numFmtId="167" fontId="8" fillId="5" borderId="4" xfId="0" applyNumberFormat="1" applyFont="1" applyFill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 wrapText="1"/>
    </xf>
    <xf numFmtId="164" fontId="3" fillId="0" borderId="0" xfId="0" applyNumberFormat="1" applyFont="1"/>
    <xf numFmtId="164" fontId="4" fillId="5" borderId="5" xfId="0" applyNumberFormat="1" applyFont="1" applyFill="1" applyBorder="1" applyAlignment="1">
      <alignment horizontal="right" vertical="center" wrapText="1"/>
    </xf>
    <xf numFmtId="165" fontId="4" fillId="5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43" fontId="4" fillId="0" borderId="6" xfId="0" applyNumberFormat="1" applyFont="1" applyBorder="1" applyAlignment="1">
      <alignment horizontal="right" vertical="center" wrapText="1"/>
    </xf>
    <xf numFmtId="165" fontId="4" fillId="0" borderId="6" xfId="0" applyNumberFormat="1" applyFont="1" applyBorder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/>
    </xf>
    <xf numFmtId="166" fontId="13" fillId="5" borderId="5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9" fontId="13" fillId="0" borderId="0" xfId="0" applyNumberFormat="1" applyFont="1" applyAlignment="1">
      <alignment horizontal="right" vertical="center" wrapText="1"/>
    </xf>
    <xf numFmtId="166" fontId="13" fillId="0" borderId="0" xfId="0" applyNumberFormat="1" applyFont="1" applyAlignment="1">
      <alignment horizontal="right" vertical="center" wrapText="1"/>
    </xf>
    <xf numFmtId="171" fontId="11" fillId="0" borderId="1" xfId="0" applyNumberFormat="1" applyFont="1" applyBorder="1" applyAlignment="1">
      <alignment horizontal="right" vertical="center" wrapText="1"/>
    </xf>
    <xf numFmtId="165" fontId="4" fillId="0" borderId="0" xfId="1" applyNumberFormat="1" applyFont="1" applyAlignment="1">
      <alignment horizontal="right" vertical="center" wrapText="1"/>
    </xf>
    <xf numFmtId="43" fontId="8" fillId="0" borderId="0" xfId="1" applyFont="1" applyAlignment="1">
      <alignment horizontal="right" vertical="center" wrapText="1"/>
    </xf>
    <xf numFmtId="43" fontId="8" fillId="0" borderId="2" xfId="1" applyFont="1" applyBorder="1" applyAlignment="1">
      <alignment horizontal="right" vertical="center" wrapText="1"/>
    </xf>
    <xf numFmtId="172" fontId="8" fillId="0" borderId="0" xfId="1" applyNumberFormat="1" applyFont="1" applyAlignment="1">
      <alignment horizontal="right" vertical="center" wrapText="1"/>
    </xf>
    <xf numFmtId="172" fontId="8" fillId="0" borderId="2" xfId="1" applyNumberFormat="1" applyFont="1" applyBorder="1" applyAlignment="1">
      <alignment horizontal="right" vertical="center" wrapText="1"/>
    </xf>
    <xf numFmtId="3" fontId="21" fillId="0" borderId="3" xfId="0" applyNumberFormat="1" applyFont="1" applyBorder="1" applyAlignment="1">
      <alignment horizontal="right" vertical="center" wrapText="1"/>
    </xf>
    <xf numFmtId="3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166" fontId="11" fillId="0" borderId="1" xfId="0" applyNumberFormat="1" applyFont="1" applyBorder="1" applyAlignment="1">
      <alignment horizontal="right" vertical="center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4" fontId="26" fillId="0" borderId="0" xfId="1" applyNumberFormat="1" applyFont="1" applyAlignment="1">
      <alignment vertical="center"/>
    </xf>
    <xf numFmtId="164" fontId="30" fillId="0" borderId="0" xfId="1" applyNumberFormat="1" applyFont="1" applyFill="1" applyBorder="1" applyAlignment="1">
      <alignment horizontal="center" vertical="center" wrapText="1"/>
    </xf>
    <xf numFmtId="164" fontId="30" fillId="0" borderId="0" xfId="1" applyNumberFormat="1" applyFont="1" applyFill="1" applyBorder="1" applyAlignment="1">
      <alignment vertical="center"/>
    </xf>
    <xf numFmtId="0" fontId="31" fillId="0" borderId="0" xfId="0" applyFont="1" applyAlignment="1">
      <alignment vertical="center"/>
    </xf>
    <xf numFmtId="164" fontId="32" fillId="0" borderId="12" xfId="1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164" fontId="32" fillId="0" borderId="0" xfId="1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13" xfId="0" applyFont="1" applyBorder="1" applyAlignment="1">
      <alignment vertical="center"/>
    </xf>
    <xf numFmtId="0" fontId="31" fillId="0" borderId="14" xfId="0" applyFont="1" applyBorder="1" applyAlignment="1">
      <alignment vertical="center"/>
    </xf>
    <xf numFmtId="0" fontId="32" fillId="7" borderId="14" xfId="0" applyFont="1" applyFill="1" applyBorder="1" applyAlignment="1">
      <alignment vertical="center"/>
    </xf>
    <xf numFmtId="0" fontId="35" fillId="0" borderId="0" xfId="0" applyFont="1" applyAlignment="1">
      <alignment vertical="center"/>
    </xf>
    <xf numFmtId="9" fontId="26" fillId="0" borderId="0" xfId="2" applyFont="1" applyAlignment="1">
      <alignment vertical="center"/>
    </xf>
    <xf numFmtId="164" fontId="35" fillId="0" borderId="0" xfId="0" applyNumberFormat="1" applyFont="1" applyAlignment="1">
      <alignment vertical="center"/>
    </xf>
    <xf numFmtId="0" fontId="32" fillId="4" borderId="0" xfId="0" applyFont="1" applyFill="1" applyAlignment="1">
      <alignment vertical="center"/>
    </xf>
    <xf numFmtId="167" fontId="35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164" fontId="36" fillId="0" borderId="0" xfId="1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/>
    <xf numFmtId="164" fontId="35" fillId="0" borderId="0" xfId="1" applyNumberFormat="1" applyFont="1" applyAlignment="1">
      <alignment vertical="center"/>
    </xf>
    <xf numFmtId="165" fontId="35" fillId="0" borderId="0" xfId="1" applyNumberFormat="1" applyFont="1" applyAlignment="1">
      <alignment vertical="center"/>
    </xf>
    <xf numFmtId="5" fontId="35" fillId="0" borderId="0" xfId="0" applyNumberFormat="1" applyFont="1" applyAlignment="1">
      <alignment vertical="center"/>
    </xf>
    <xf numFmtId="173" fontId="41" fillId="0" borderId="0" xfId="1" applyNumberFormat="1" applyFont="1" applyAlignment="1">
      <alignment vertical="center"/>
    </xf>
    <xf numFmtId="43" fontId="35" fillId="0" borderId="0" xfId="0" applyNumberFormat="1" applyFont="1" applyAlignment="1">
      <alignment vertical="center"/>
    </xf>
    <xf numFmtId="0" fontId="42" fillId="0" borderId="0" xfId="0" applyFont="1" applyAlignment="1">
      <alignment horizontal="center" vertical="center"/>
    </xf>
    <xf numFmtId="164" fontId="26" fillId="0" borderId="0" xfId="0" applyNumberFormat="1" applyFont="1" applyAlignment="1">
      <alignment vertical="center"/>
    </xf>
    <xf numFmtId="164" fontId="3" fillId="0" borderId="3" xfId="0" applyNumberFormat="1" applyFont="1" applyBorder="1"/>
    <xf numFmtId="164" fontId="21" fillId="0" borderId="3" xfId="0" applyNumberFormat="1" applyFont="1" applyBorder="1" applyAlignment="1">
      <alignment horizontal="right" vertical="center" wrapText="1"/>
    </xf>
    <xf numFmtId="165" fontId="21" fillId="0" borderId="3" xfId="0" applyNumberFormat="1" applyFont="1" applyBorder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/>
    </xf>
    <xf numFmtId="165" fontId="21" fillId="0" borderId="0" xfId="0" applyNumberFormat="1" applyFont="1" applyAlignment="1">
      <alignment horizontal="right" vertical="center" wrapText="1"/>
    </xf>
    <xf numFmtId="164" fontId="21" fillId="0" borderId="4" xfId="0" applyNumberFormat="1" applyFont="1" applyBorder="1" applyAlignment="1">
      <alignment horizontal="right" vertical="center" wrapText="1"/>
    </xf>
    <xf numFmtId="165" fontId="21" fillId="0" borderId="4" xfId="0" applyNumberFormat="1" applyFont="1" applyBorder="1" applyAlignment="1">
      <alignment horizontal="right" vertical="center" wrapText="1"/>
    </xf>
    <xf numFmtId="164" fontId="43" fillId="0" borderId="1" xfId="0" applyNumberFormat="1" applyFont="1" applyBorder="1" applyAlignment="1">
      <alignment horizontal="right" vertical="center" wrapText="1"/>
    </xf>
    <xf numFmtId="165" fontId="23" fillId="0" borderId="1" xfId="0" applyNumberFormat="1" applyFont="1" applyBorder="1" applyAlignment="1">
      <alignment horizontal="right" vertical="center" wrapText="1"/>
    </xf>
    <xf numFmtId="164" fontId="31" fillId="0" borderId="13" xfId="1" applyNumberFormat="1" applyFont="1" applyBorder="1" applyAlignment="1">
      <alignment horizontal="right" vertical="center" indent="2"/>
    </xf>
    <xf numFmtId="43" fontId="31" fillId="0" borderId="13" xfId="1" applyFont="1" applyBorder="1" applyAlignment="1">
      <alignment horizontal="right" vertical="center" indent="2"/>
    </xf>
    <xf numFmtId="164" fontId="31" fillId="0" borderId="14" xfId="1" applyNumberFormat="1" applyFont="1" applyBorder="1" applyAlignment="1">
      <alignment horizontal="right" vertical="center" indent="2"/>
    </xf>
    <xf numFmtId="164" fontId="32" fillId="7" borderId="14" xfId="1" applyNumberFormat="1" applyFont="1" applyFill="1" applyBorder="1" applyAlignment="1">
      <alignment horizontal="right" vertical="center" indent="2"/>
    </xf>
    <xf numFmtId="164" fontId="32" fillId="4" borderId="0" xfId="1" applyNumberFormat="1" applyFont="1" applyFill="1" applyBorder="1" applyAlignment="1">
      <alignment horizontal="right" vertical="center" indent="2"/>
    </xf>
    <xf numFmtId="164" fontId="31" fillId="4" borderId="0" xfId="1" applyNumberFormat="1" applyFont="1" applyFill="1" applyBorder="1" applyAlignment="1">
      <alignment horizontal="right" vertical="center" indent="2"/>
    </xf>
    <xf numFmtId="167" fontId="11" fillId="0" borderId="0" xfId="0" applyNumberFormat="1" applyFont="1" applyAlignment="1">
      <alignment horizontal="right" vertical="center" wrapText="1"/>
    </xf>
    <xf numFmtId="169" fontId="11" fillId="0" borderId="0" xfId="0" applyNumberFormat="1" applyFont="1" applyAlignment="1">
      <alignment horizontal="right" vertical="center" wrapText="1"/>
    </xf>
    <xf numFmtId="165" fontId="4" fillId="0" borderId="16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vertical="center" wrapText="1"/>
    </xf>
    <xf numFmtId="0" fontId="4" fillId="0" borderId="17" xfId="0" applyFont="1" applyBorder="1" applyAlignment="1">
      <alignment vertical="center" wrapText="1"/>
    </xf>
    <xf numFmtId="3" fontId="22" fillId="0" borderId="17" xfId="0" applyNumberFormat="1" applyFont="1" applyBorder="1" applyAlignment="1">
      <alignment vertical="center" wrapText="1"/>
    </xf>
    <xf numFmtId="165" fontId="8" fillId="0" borderId="17" xfId="0" applyNumberFormat="1" applyFont="1" applyBorder="1" applyAlignment="1">
      <alignment horizontal="right" vertical="center" wrapText="1"/>
    </xf>
    <xf numFmtId="3" fontId="23" fillId="6" borderId="15" xfId="0" applyNumberFormat="1" applyFont="1" applyFill="1" applyBorder="1" applyAlignment="1">
      <alignment horizontal="right" vertical="center" wrapText="1"/>
    </xf>
    <xf numFmtId="0" fontId="11" fillId="0" borderId="15" xfId="0" applyFont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37" fontId="4" fillId="5" borderId="4" xfId="0" applyNumberFormat="1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right" vertical="center"/>
    </xf>
    <xf numFmtId="167" fontId="4" fillId="5" borderId="4" xfId="0" applyNumberFormat="1" applyFont="1" applyFill="1" applyBorder="1" applyAlignment="1">
      <alignment horizontal="right" vertical="center"/>
    </xf>
    <xf numFmtId="165" fontId="4" fillId="5" borderId="4" xfId="1" applyNumberFormat="1" applyFont="1" applyFill="1" applyBorder="1" applyAlignment="1">
      <alignment horizontal="right" vertical="center"/>
    </xf>
    <xf numFmtId="0" fontId="4" fillId="0" borderId="18" xfId="0" applyFont="1" applyBorder="1"/>
    <xf numFmtId="0" fontId="11" fillId="0" borderId="18" xfId="0" applyFont="1" applyBorder="1" applyAlignment="1">
      <alignment horizontal="right" vertical="center" wrapText="1"/>
    </xf>
    <xf numFmtId="0" fontId="4" fillId="0" borderId="19" xfId="0" applyFont="1" applyBorder="1" applyAlignment="1">
      <alignment vertical="center" wrapText="1"/>
    </xf>
    <xf numFmtId="37" fontId="4" fillId="0" borderId="19" xfId="0" applyNumberFormat="1" applyFont="1" applyBorder="1" applyAlignment="1">
      <alignment horizontal="right" vertical="center" wrapText="1"/>
    </xf>
    <xf numFmtId="0" fontId="17" fillId="0" borderId="19" xfId="0" applyFont="1" applyBorder="1" applyAlignment="1">
      <alignment horizontal="right" vertical="center" wrapText="1"/>
    </xf>
    <xf numFmtId="168" fontId="4" fillId="0" borderId="19" xfId="0" applyNumberFormat="1" applyFont="1" applyBorder="1" applyAlignment="1">
      <alignment horizontal="right" vertical="center" wrapText="1"/>
    </xf>
    <xf numFmtId="0" fontId="10" fillId="8" borderId="0" xfId="0" applyFont="1" applyFill="1" applyAlignment="1">
      <alignment vertical="center" wrapText="1"/>
    </xf>
    <xf numFmtId="0" fontId="4" fillId="0" borderId="18" xfId="0" applyFont="1" applyBorder="1" applyAlignment="1">
      <alignment vertical="center" wrapText="1"/>
    </xf>
    <xf numFmtId="165" fontId="4" fillId="0" borderId="18" xfId="1" applyNumberFormat="1" applyFont="1" applyBorder="1" applyAlignment="1">
      <alignment horizontal="right" vertical="center" wrapText="1"/>
    </xf>
    <xf numFmtId="168" fontId="4" fillId="0" borderId="18" xfId="0" applyNumberFormat="1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20" xfId="0" applyFont="1" applyBorder="1"/>
    <xf numFmtId="0" fontId="11" fillId="0" borderId="20" xfId="0" applyFont="1" applyBorder="1" applyAlignment="1">
      <alignment horizontal="right" vertical="center" wrapText="1"/>
    </xf>
    <xf numFmtId="0" fontId="4" fillId="0" borderId="21" xfId="0" applyFont="1" applyBorder="1" applyAlignment="1">
      <alignment vertical="center" wrapText="1"/>
    </xf>
    <xf numFmtId="164" fontId="4" fillId="0" borderId="21" xfId="0" applyNumberFormat="1" applyFont="1" applyBorder="1" applyAlignment="1">
      <alignment horizontal="right" vertical="center" wrapText="1"/>
    </xf>
    <xf numFmtId="0" fontId="17" fillId="0" borderId="21" xfId="0" applyFont="1" applyBorder="1" applyAlignment="1">
      <alignment horizontal="right" vertical="center" wrapText="1"/>
    </xf>
    <xf numFmtId="165" fontId="17" fillId="0" borderId="21" xfId="0" applyNumberFormat="1" applyFont="1" applyBorder="1" applyAlignment="1">
      <alignment horizontal="right" vertical="center" wrapText="1"/>
    </xf>
    <xf numFmtId="165" fontId="4" fillId="0" borderId="21" xfId="0" applyNumberFormat="1" applyFont="1" applyBorder="1" applyAlignment="1">
      <alignment horizontal="right" vertical="center" wrapText="1"/>
    </xf>
    <xf numFmtId="0" fontId="10" fillId="9" borderId="0" xfId="0" applyFont="1" applyFill="1" applyAlignment="1">
      <alignment vertical="center" wrapText="1"/>
    </xf>
    <xf numFmtId="0" fontId="4" fillId="0" borderId="20" xfId="0" applyFont="1" applyBorder="1" applyAlignment="1">
      <alignment vertical="center" wrapText="1"/>
    </xf>
    <xf numFmtId="170" fontId="4" fillId="0" borderId="20" xfId="0" applyNumberFormat="1" applyFont="1" applyBorder="1" applyAlignment="1">
      <alignment horizontal="right" vertical="center" wrapText="1"/>
    </xf>
    <xf numFmtId="165" fontId="4" fillId="0" borderId="20" xfId="0" applyNumberFormat="1" applyFont="1" applyBorder="1" applyAlignment="1">
      <alignment horizontal="right" vertical="center" wrapText="1"/>
    </xf>
    <xf numFmtId="0" fontId="4" fillId="0" borderId="22" xfId="0" applyFont="1" applyBorder="1"/>
    <xf numFmtId="0" fontId="11" fillId="0" borderId="22" xfId="0" applyFont="1" applyBorder="1" applyAlignment="1">
      <alignment horizontal="right" vertical="center" wrapText="1"/>
    </xf>
    <xf numFmtId="0" fontId="4" fillId="0" borderId="23" xfId="0" applyFont="1" applyBorder="1" applyAlignment="1">
      <alignment vertical="center" wrapText="1"/>
    </xf>
    <xf numFmtId="164" fontId="4" fillId="0" borderId="23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horizontal="right" vertical="center" wrapText="1"/>
    </xf>
    <xf numFmtId="165" fontId="17" fillId="0" borderId="23" xfId="0" applyNumberFormat="1" applyFont="1" applyBorder="1" applyAlignment="1">
      <alignment horizontal="right" vertical="center" wrapText="1"/>
    </xf>
    <xf numFmtId="165" fontId="4" fillId="0" borderId="23" xfId="0" applyNumberFormat="1" applyFont="1" applyBorder="1" applyAlignment="1">
      <alignment horizontal="right" vertical="center" wrapText="1"/>
    </xf>
    <xf numFmtId="0" fontId="10" fillId="10" borderId="0" xfId="0" applyFont="1" applyFill="1" applyAlignment="1">
      <alignment vertical="center" wrapText="1"/>
    </xf>
    <xf numFmtId="0" fontId="4" fillId="0" borderId="22" xfId="0" applyFont="1" applyBorder="1" applyAlignment="1">
      <alignment vertical="center" wrapText="1"/>
    </xf>
    <xf numFmtId="165" fontId="4" fillId="0" borderId="22" xfId="0" applyNumberFormat="1" applyFont="1" applyBorder="1" applyAlignment="1">
      <alignment horizontal="right" vertical="center" wrapText="1"/>
    </xf>
    <xf numFmtId="0" fontId="4" fillId="0" borderId="22" xfId="0" applyFont="1" applyBorder="1" applyAlignment="1">
      <alignment horizontal="right" vertical="center" wrapText="1"/>
    </xf>
    <xf numFmtId="0" fontId="4" fillId="0" borderId="24" xfId="0" applyFont="1" applyBorder="1"/>
    <xf numFmtId="0" fontId="11" fillId="0" borderId="24" xfId="0" applyFont="1" applyBorder="1" applyAlignment="1">
      <alignment horizontal="right" vertical="center" wrapText="1"/>
    </xf>
    <xf numFmtId="0" fontId="4" fillId="0" borderId="25" xfId="0" applyFont="1" applyBorder="1" applyAlignment="1">
      <alignment vertical="center" wrapText="1"/>
    </xf>
    <xf numFmtId="164" fontId="4" fillId="0" borderId="25" xfId="0" applyNumberFormat="1" applyFont="1" applyBorder="1" applyAlignment="1">
      <alignment horizontal="right" vertical="center" wrapText="1"/>
    </xf>
    <xf numFmtId="165" fontId="17" fillId="0" borderId="25" xfId="0" applyNumberFormat="1" applyFont="1" applyBorder="1" applyAlignment="1">
      <alignment horizontal="right" vertical="center" wrapText="1"/>
    </xf>
    <xf numFmtId="165" fontId="20" fillId="0" borderId="25" xfId="0" applyNumberFormat="1" applyFont="1" applyBorder="1" applyAlignment="1">
      <alignment horizontal="right" vertical="center" wrapText="1"/>
    </xf>
    <xf numFmtId="0" fontId="10" fillId="11" borderId="0" xfId="0" applyFont="1" applyFill="1" applyAlignment="1">
      <alignment vertical="center" wrapText="1"/>
    </xf>
    <xf numFmtId="0" fontId="4" fillId="0" borderId="24" xfId="0" applyFont="1" applyBorder="1" applyAlignment="1">
      <alignment vertical="center" wrapText="1"/>
    </xf>
    <xf numFmtId="165" fontId="11" fillId="0" borderId="24" xfId="0" applyNumberFormat="1" applyFont="1" applyBorder="1" applyAlignment="1">
      <alignment horizontal="right" vertical="center" wrapText="1"/>
    </xf>
    <xf numFmtId="167" fontId="21" fillId="0" borderId="0" xfId="0" applyNumberFormat="1" applyFont="1" applyAlignment="1">
      <alignment horizontal="right" vertical="center" wrapText="1"/>
    </xf>
    <xf numFmtId="167" fontId="23" fillId="0" borderId="15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5" borderId="5" xfId="0" applyFont="1" applyFill="1" applyBorder="1" applyAlignment="1">
      <alignment horizontal="right" vertical="center"/>
    </xf>
    <xf numFmtId="0" fontId="22" fillId="0" borderId="0" xfId="0" applyFont="1" applyAlignment="1">
      <alignment horizontal="right" vertical="center" wrapText="1"/>
    </xf>
    <xf numFmtId="0" fontId="44" fillId="0" borderId="0" xfId="0" applyFont="1" applyAlignment="1">
      <alignment horizontal="right" vertical="center" wrapText="1"/>
    </xf>
    <xf numFmtId="0" fontId="22" fillId="0" borderId="26" xfId="0" applyFont="1" applyBorder="1" applyAlignment="1">
      <alignment horizontal="right" vertical="center" wrapText="1"/>
    </xf>
    <xf numFmtId="0" fontId="44" fillId="0" borderId="26" xfId="0" applyFont="1" applyBorder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3" borderId="0" xfId="0" applyFont="1" applyFill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4" fontId="30" fillId="2" borderId="9" xfId="1" applyNumberFormat="1" applyFont="1" applyFill="1" applyBorder="1" applyAlignment="1">
      <alignment horizontal="center" vertical="center" wrapText="1"/>
    </xf>
    <xf numFmtId="164" fontId="30" fillId="2" borderId="10" xfId="1" applyNumberFormat="1" applyFont="1" applyFill="1" applyBorder="1" applyAlignment="1">
      <alignment horizontal="center" vertical="center" wrapText="1"/>
    </xf>
    <xf numFmtId="164" fontId="30" fillId="2" borderId="11" xfId="1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3" fillId="8" borderId="0" xfId="0" applyFont="1" applyFill="1" applyAlignment="1">
      <alignment horizontal="center"/>
    </xf>
    <xf numFmtId="0" fontId="14" fillId="8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/>
    </xf>
    <xf numFmtId="0" fontId="14" fillId="10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/>
    </xf>
    <xf numFmtId="0" fontId="14" fillId="11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B500"/>
      <color rgb="FF97999B"/>
      <color rgb="FF862633"/>
      <color rgb="FFF2F2F2"/>
      <color rgb="FFEB262C"/>
      <color rgb="FF283583"/>
      <color rgb="FF1B70B5"/>
      <color rgb="FFF582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E9-4626-A392-125B7AF4D7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E9-4626-A392-125B7AF4D7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3E9-4626-A392-125B7AF4D7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3E9-4626-A392-125B7AF4D7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3E9-4626-A392-125B7AF4D7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A-03E9-4626-A392-125B7AF4D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158750</xdr:rowOff>
    </xdr:from>
    <xdr:to>
      <xdr:col>5</xdr:col>
      <xdr:colOff>0</xdr:colOff>
      <xdr:row>33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B82B2E-50FA-4441-A37D-45CF610232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5140873\Downloads\Copy%20of%20NB%20EBITDA%20TABLES%201Q23%20v1%20-%20230427%201054%20am.xlsx" TargetMode="External"/><Relationship Id="rId1" Type="http://schemas.openxmlformats.org/officeDocument/2006/relationships/externalLinkPath" Target="file:///C:\Users\5140873\Downloads\Copy%20of%20NB%20EBITDA%20TABLES%201Q23%20v1%20-%20230427%201054%20a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_Informacion%20Financiera\3_Informacion%20Financiera%20Interna\6_Press%20Release\2024\1Q%202024\Enviado\Anexos%20PR-ESP%20MAR%202024%2023-07.24.xlsx" TargetMode="External"/><Relationship Id="rId1" Type="http://schemas.openxmlformats.org/officeDocument/2006/relationships/externalLinkPath" Target="file:///Z:\A_Informacion%20Financiera\3_Informacion%20Financiera%20Interna\6_Press%20Release\2024\1Q%202024\Enviado\Anexos%20PR-ESP%20MAR%202024%2023-07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BITDA &amp; ND exKOF (3)"/>
      <sheetName val="EBITDA &amp; ND exKOF"/>
      <sheetName val="Sheet3"/>
      <sheetName val="FMX &amp; KOF Reported P&amp;L Figures"/>
      <sheetName val="Dividends"/>
      <sheetName val="FMX BS"/>
      <sheetName val="KOF BS"/>
      <sheetName val="EBITDA &amp; ND exKOF (2)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2073</v>
          </cell>
        </row>
        <row r="22">
          <cell r="D22">
            <v>14558</v>
          </cell>
        </row>
        <row r="27">
          <cell r="D27">
            <v>138485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do Balance"/>
      <sheetName val="Consolidado Resultados"/>
      <sheetName val="Dimensiones Reporte"/>
      <sheetName val="KOF"/>
      <sheetName val="Proximidad"/>
      <sheetName val="QV Prox"/>
      <sheetName val="Proximidad Valora"/>
      <sheetName val="Combustibles"/>
      <sheetName val="Salud"/>
      <sheetName val="Otros Indicadores"/>
      <sheetName val="Ajustes"/>
      <sheetName val="Consolidado Resultados Otros ga"/>
      <sheetName val="Dimensiones"/>
    </sheetNames>
    <sheetDataSet>
      <sheetData sheetId="0"/>
      <sheetData sheetId="1">
        <row r="8">
          <cell r="G8">
            <v>159630.00797832332</v>
          </cell>
        </row>
        <row r="9">
          <cell r="G9">
            <v>97598.938512516703</v>
          </cell>
        </row>
        <row r="11">
          <cell r="G11">
            <v>6727.8158545481219</v>
          </cell>
        </row>
        <row r="12">
          <cell r="G12">
            <v>44033.258672992095</v>
          </cell>
        </row>
        <row r="16">
          <cell r="G16">
            <v>-256.0820679212265</v>
          </cell>
        </row>
        <row r="17">
          <cell r="G17">
            <v>11526.077006187632</v>
          </cell>
        </row>
        <row r="18">
          <cell r="G18">
            <v>228</v>
          </cell>
        </row>
        <row r="19">
          <cell r="G19">
            <v>3268.2234872407244</v>
          </cell>
        </row>
        <row r="20">
          <cell r="G20">
            <v>8330.6447136058505</v>
          </cell>
        </row>
        <row r="21">
          <cell r="G21">
            <v>-5062.4212263651261</v>
          </cell>
        </row>
        <row r="22">
          <cell r="G22">
            <v>2655.4390765890475</v>
          </cell>
        </row>
        <row r="25">
          <cell r="G25">
            <v>316.2580759363023</v>
          </cell>
        </row>
        <row r="26">
          <cell r="G26">
            <v>-2095.2402257123804</v>
          </cell>
        </row>
        <row r="27">
          <cell r="G27">
            <v>13393.317231900011</v>
          </cell>
        </row>
        <row r="28">
          <cell r="G28">
            <v>4081.1542450662878</v>
          </cell>
        </row>
        <row r="29">
          <cell r="G29">
            <v>-195.41930300000001</v>
          </cell>
        </row>
        <row r="31">
          <cell r="G31">
            <v>41211.542905882423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04073-8FE3-49A6-AF78-38973632B77D}">
  <dimension ref="B2:Q39"/>
  <sheetViews>
    <sheetView showGridLines="0" tabSelected="1" zoomScale="50" zoomScaleNormal="5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9" width="7.7265625" style="1" customWidth="1"/>
    <col min="10" max="11" width="7.6328125" style="1" customWidth="1"/>
    <col min="12" max="16" width="7.7265625" style="1" customWidth="1"/>
    <col min="17" max="16384" width="8.7265625" style="1"/>
  </cols>
  <sheetData>
    <row r="2" spans="2:14" ht="21.5" customHeight="1" x14ac:dyDescent="0.45">
      <c r="B2" s="236"/>
      <c r="C2" s="4" t="s">
        <v>21</v>
      </c>
    </row>
    <row r="3" spans="2:14" ht="18" customHeight="1" x14ac:dyDescent="0.45">
      <c r="B3" s="236"/>
      <c r="C3" s="5" t="s">
        <v>22</v>
      </c>
    </row>
    <row r="5" spans="2:14" ht="20" customHeight="1" x14ac:dyDescent="0.45">
      <c r="D5" s="235" t="s">
        <v>174</v>
      </c>
      <c r="E5" s="235"/>
      <c r="F5" s="235"/>
      <c r="G5" s="235"/>
      <c r="H5" s="235"/>
      <c r="J5" s="235" t="s">
        <v>175</v>
      </c>
      <c r="K5" s="235"/>
      <c r="L5" s="235"/>
      <c r="M5" s="235"/>
      <c r="N5" s="235"/>
    </row>
    <row r="6" spans="2:14" ht="30" customHeight="1" thickBot="1" x14ac:dyDescent="0.5">
      <c r="D6" s="13">
        <v>2024</v>
      </c>
      <c r="E6" s="13" t="s">
        <v>23</v>
      </c>
      <c r="F6" s="13">
        <v>2023</v>
      </c>
      <c r="G6" s="13" t="s">
        <v>23</v>
      </c>
      <c r="H6" s="13" t="s">
        <v>0</v>
      </c>
      <c r="J6" s="13">
        <v>2024</v>
      </c>
      <c r="K6" s="13" t="s">
        <v>23</v>
      </c>
      <c r="L6" s="13">
        <v>2023</v>
      </c>
      <c r="M6" s="13" t="s">
        <v>23</v>
      </c>
      <c r="N6" s="13" t="s">
        <v>0</v>
      </c>
    </row>
    <row r="7" spans="2:14" ht="14.5" customHeight="1" x14ac:dyDescent="0.45">
      <c r="C7" s="9" t="s">
        <v>27</v>
      </c>
      <c r="D7" s="94">
        <v>198745</v>
      </c>
      <c r="E7" s="95">
        <v>100</v>
      </c>
      <c r="F7" s="94">
        <v>177169</v>
      </c>
      <c r="G7" s="95">
        <v>100</v>
      </c>
      <c r="H7" s="95">
        <v>12.2</v>
      </c>
      <c r="I7" s="96"/>
      <c r="J7" s="94">
        <v>375507</v>
      </c>
      <c r="K7" s="95">
        <v>100</v>
      </c>
      <c r="L7" s="94">
        <v>336594</v>
      </c>
      <c r="M7" s="95">
        <v>100</v>
      </c>
      <c r="N7" s="95">
        <v>11.6</v>
      </c>
    </row>
    <row r="8" spans="2:14" ht="14.5" customHeight="1" x14ac:dyDescent="0.45">
      <c r="C8" s="16" t="s">
        <v>1</v>
      </c>
      <c r="D8" s="56">
        <v>116305</v>
      </c>
      <c r="E8" s="57">
        <v>58.5</v>
      </c>
      <c r="F8" s="56">
        <v>107965</v>
      </c>
      <c r="G8" s="57">
        <v>60.9</v>
      </c>
      <c r="H8" s="57">
        <v>7.7</v>
      </c>
      <c r="I8" s="96"/>
      <c r="J8" s="56">
        <v>224728</v>
      </c>
      <c r="K8" s="57">
        <v>59.8</v>
      </c>
      <c r="L8" s="56">
        <v>205336</v>
      </c>
      <c r="M8" s="57">
        <v>61</v>
      </c>
      <c r="N8" s="57">
        <v>9.4</v>
      </c>
    </row>
    <row r="9" spans="2:14" ht="14.5" customHeight="1" x14ac:dyDescent="0.45">
      <c r="C9" s="21" t="s">
        <v>2</v>
      </c>
      <c r="D9" s="97">
        <v>82440</v>
      </c>
      <c r="E9" s="98">
        <v>41.5</v>
      </c>
      <c r="F9" s="97">
        <v>69204</v>
      </c>
      <c r="G9" s="98">
        <v>39.1</v>
      </c>
      <c r="H9" s="98">
        <v>19.100000000000001</v>
      </c>
      <c r="I9" s="96"/>
      <c r="J9" s="97">
        <v>150779</v>
      </c>
      <c r="K9" s="98">
        <v>40.200000000000003</v>
      </c>
      <c r="L9" s="97">
        <v>131258</v>
      </c>
      <c r="M9" s="98">
        <v>39</v>
      </c>
      <c r="N9" s="98">
        <v>14.9</v>
      </c>
    </row>
    <row r="10" spans="2:14" ht="14.5" customHeight="1" x14ac:dyDescent="0.45">
      <c r="C10" s="10" t="s">
        <v>3</v>
      </c>
      <c r="D10" s="54">
        <v>9476</v>
      </c>
      <c r="E10" s="55">
        <v>4.8</v>
      </c>
      <c r="F10" s="54">
        <v>9104</v>
      </c>
      <c r="G10" s="55">
        <v>5.0999999999999996</v>
      </c>
      <c r="H10" s="55">
        <v>4.0999999999999996</v>
      </c>
      <c r="I10" s="96"/>
      <c r="J10" s="54">
        <v>17840</v>
      </c>
      <c r="K10" s="55">
        <v>4.8</v>
      </c>
      <c r="L10" s="54">
        <v>15770</v>
      </c>
      <c r="M10" s="55">
        <v>4.7</v>
      </c>
      <c r="N10" s="55">
        <v>13.1</v>
      </c>
    </row>
    <row r="11" spans="2:14" ht="14.5" customHeight="1" x14ac:dyDescent="0.45">
      <c r="C11" s="10" t="s">
        <v>4</v>
      </c>
      <c r="D11" s="54">
        <v>55170</v>
      </c>
      <c r="E11" s="55">
        <v>27.8</v>
      </c>
      <c r="F11" s="54">
        <v>44224</v>
      </c>
      <c r="G11" s="55">
        <v>25</v>
      </c>
      <c r="H11" s="55">
        <v>24.7</v>
      </c>
      <c r="I11" s="96"/>
      <c r="J11" s="54">
        <v>101969</v>
      </c>
      <c r="K11" s="55">
        <v>27.2</v>
      </c>
      <c r="L11" s="54">
        <v>88369</v>
      </c>
      <c r="M11" s="55">
        <v>26.3</v>
      </c>
      <c r="N11" s="55">
        <v>15.4</v>
      </c>
    </row>
    <row r="12" spans="2:14" ht="14.5" customHeight="1" x14ac:dyDescent="0.45">
      <c r="C12" s="16" t="s">
        <v>28</v>
      </c>
      <c r="D12" s="56">
        <v>168</v>
      </c>
      <c r="E12" s="57">
        <v>0.1</v>
      </c>
      <c r="F12" s="56">
        <v>660</v>
      </c>
      <c r="G12" s="57">
        <v>0.4</v>
      </c>
      <c r="H12" s="57">
        <v>-74.599999999999994</v>
      </c>
      <c r="I12" s="96"/>
      <c r="J12" s="56">
        <v>388</v>
      </c>
      <c r="K12" s="57">
        <v>0.1</v>
      </c>
      <c r="L12" s="56">
        <v>512</v>
      </c>
      <c r="M12" s="57">
        <v>0.2</v>
      </c>
      <c r="N12" s="57">
        <v>-24.1</v>
      </c>
    </row>
    <row r="13" spans="2:14" ht="14.5" customHeight="1" x14ac:dyDescent="0.45">
      <c r="C13" s="21" t="s">
        <v>29</v>
      </c>
      <c r="D13" s="97">
        <v>17626</v>
      </c>
      <c r="E13" s="98">
        <v>8.9</v>
      </c>
      <c r="F13" s="97">
        <v>15216</v>
      </c>
      <c r="G13" s="98">
        <v>8.6</v>
      </c>
      <c r="H13" s="98">
        <v>15.8</v>
      </c>
      <c r="I13" s="96"/>
      <c r="J13" s="97">
        <v>30582</v>
      </c>
      <c r="K13" s="98">
        <v>8.1</v>
      </c>
      <c r="L13" s="97">
        <v>26607</v>
      </c>
      <c r="M13" s="98">
        <v>7.9</v>
      </c>
      <c r="N13" s="98">
        <v>14.9</v>
      </c>
    </row>
    <row r="14" spans="2:14" ht="14.5" customHeight="1" x14ac:dyDescent="0.45">
      <c r="C14" s="18" t="s">
        <v>5</v>
      </c>
      <c r="D14" s="99">
        <v>137</v>
      </c>
      <c r="E14" s="99"/>
      <c r="F14" s="99">
        <v>-9511</v>
      </c>
      <c r="G14" s="100"/>
      <c r="H14" s="100">
        <v>-101.4</v>
      </c>
      <c r="I14" s="96"/>
      <c r="J14" s="99">
        <v>624</v>
      </c>
      <c r="K14" s="99"/>
      <c r="L14" s="99">
        <v>-9471</v>
      </c>
      <c r="M14" s="100"/>
      <c r="N14" s="100">
        <v>-106.6</v>
      </c>
    </row>
    <row r="15" spans="2:14" ht="14.5" customHeight="1" x14ac:dyDescent="0.45">
      <c r="C15" s="19" t="s">
        <v>6</v>
      </c>
      <c r="D15" s="101">
        <v>5599</v>
      </c>
      <c r="E15" s="102"/>
      <c r="F15" s="101">
        <v>2399</v>
      </c>
      <c r="G15" s="103"/>
      <c r="H15" s="103">
        <v>133.4</v>
      </c>
      <c r="I15" s="96"/>
      <c r="J15" s="101">
        <v>10271</v>
      </c>
      <c r="K15" s="102"/>
      <c r="L15" s="101">
        <v>5653</v>
      </c>
      <c r="M15" s="103"/>
      <c r="N15" s="103">
        <v>81.7</v>
      </c>
    </row>
    <row r="16" spans="2:14" ht="14.5" customHeight="1" x14ac:dyDescent="0.45">
      <c r="C16" s="10" t="s">
        <v>7</v>
      </c>
      <c r="D16" s="54">
        <v>4136</v>
      </c>
      <c r="E16" s="54"/>
      <c r="F16" s="54">
        <v>1546</v>
      </c>
      <c r="G16" s="55"/>
      <c r="H16" s="55">
        <v>167.4</v>
      </c>
      <c r="I16" s="96"/>
      <c r="J16" s="54">
        <v>6837</v>
      </c>
      <c r="K16" s="54"/>
      <c r="L16" s="54">
        <v>9862</v>
      </c>
      <c r="M16" s="55"/>
      <c r="N16" s="55">
        <v>-30.7</v>
      </c>
    </row>
    <row r="17" spans="3:14" ht="14.5" customHeight="1" x14ac:dyDescent="0.45">
      <c r="C17" s="10" t="s">
        <v>8</v>
      </c>
      <c r="D17" s="54">
        <v>1463</v>
      </c>
      <c r="E17" s="54"/>
      <c r="F17" s="54">
        <v>852</v>
      </c>
      <c r="G17" s="55"/>
      <c r="H17" s="55">
        <v>71.7</v>
      </c>
      <c r="I17" s="96"/>
      <c r="J17" s="54">
        <v>3434</v>
      </c>
      <c r="K17" s="54"/>
      <c r="L17" s="54">
        <v>-4209</v>
      </c>
      <c r="M17" s="55"/>
      <c r="N17" s="55">
        <v>-181.6</v>
      </c>
    </row>
    <row r="18" spans="3:14" ht="14.5" customHeight="1" x14ac:dyDescent="0.45">
      <c r="C18" s="10" t="s">
        <v>9</v>
      </c>
      <c r="D18" s="54">
        <v>-6131</v>
      </c>
      <c r="E18" s="54"/>
      <c r="F18" s="54">
        <v>6527</v>
      </c>
      <c r="G18" s="55"/>
      <c r="H18" s="55">
        <v>-193.9</v>
      </c>
      <c r="I18" s="96"/>
      <c r="J18" s="54">
        <v>-5008</v>
      </c>
      <c r="K18" s="54"/>
      <c r="L18" s="54">
        <v>9183</v>
      </c>
      <c r="M18" s="55"/>
      <c r="N18" s="55">
        <v>-154.5</v>
      </c>
    </row>
    <row r="19" spans="3:14" ht="14.5" customHeight="1" x14ac:dyDescent="0.45">
      <c r="C19" s="16" t="s">
        <v>10</v>
      </c>
      <c r="D19" s="56">
        <v>47</v>
      </c>
      <c r="E19" s="56"/>
      <c r="F19" s="56">
        <v>-363</v>
      </c>
      <c r="G19" s="57"/>
      <c r="H19" s="57">
        <v>-112.8</v>
      </c>
      <c r="I19" s="96"/>
      <c r="J19" s="56">
        <v>337</v>
      </c>
      <c r="K19" s="56"/>
      <c r="L19" s="56">
        <v>8</v>
      </c>
      <c r="M19" s="57"/>
      <c r="N19" s="57" t="s">
        <v>121</v>
      </c>
    </row>
    <row r="20" spans="3:14" ht="14.5" customHeight="1" x14ac:dyDescent="0.45">
      <c r="C20" s="18" t="s">
        <v>11</v>
      </c>
      <c r="D20" s="99">
        <v>-4621</v>
      </c>
      <c r="E20" s="99"/>
      <c r="F20" s="99">
        <v>7017</v>
      </c>
      <c r="G20" s="100"/>
      <c r="H20" s="100">
        <v>-165.9</v>
      </c>
      <c r="I20" s="96"/>
      <c r="J20" s="99">
        <v>-1237</v>
      </c>
      <c r="K20" s="99"/>
      <c r="L20" s="99">
        <v>4982</v>
      </c>
      <c r="M20" s="100"/>
      <c r="N20" s="100">
        <v>-124.8</v>
      </c>
    </row>
    <row r="21" spans="3:14" ht="14.5" customHeight="1" x14ac:dyDescent="0.45">
      <c r="C21" s="10" t="s">
        <v>12</v>
      </c>
      <c r="D21" s="54">
        <v>22109</v>
      </c>
      <c r="E21" s="104"/>
      <c r="F21" s="54">
        <v>17710</v>
      </c>
      <c r="G21" s="55"/>
      <c r="H21" s="55">
        <v>24.8</v>
      </c>
      <c r="I21" s="96"/>
      <c r="J21" s="54">
        <v>31195</v>
      </c>
      <c r="K21" s="104"/>
      <c r="L21" s="54">
        <v>31096</v>
      </c>
      <c r="M21" s="55"/>
      <c r="N21" s="55">
        <v>0.3</v>
      </c>
    </row>
    <row r="22" spans="3:14" ht="14.5" customHeight="1" x14ac:dyDescent="0.45">
      <c r="C22" s="10" t="s">
        <v>181</v>
      </c>
      <c r="D22" s="54">
        <v>6555</v>
      </c>
      <c r="E22" s="36"/>
      <c r="F22" s="54">
        <v>5109</v>
      </c>
      <c r="G22" s="36"/>
      <c r="H22" s="55">
        <v>28.3</v>
      </c>
      <c r="I22" s="96"/>
      <c r="J22" s="54">
        <v>9936</v>
      </c>
      <c r="K22" s="36"/>
      <c r="L22" s="54">
        <v>9190</v>
      </c>
      <c r="M22" s="36"/>
      <c r="N22" s="55">
        <v>8.1</v>
      </c>
    </row>
    <row r="23" spans="3:14" ht="14.5" customHeight="1" x14ac:dyDescent="0.45">
      <c r="C23" s="16" t="s">
        <v>30</v>
      </c>
      <c r="D23" s="56">
        <v>-300</v>
      </c>
      <c r="E23" s="56"/>
      <c r="F23" s="56">
        <v>-228</v>
      </c>
      <c r="G23" s="57"/>
      <c r="H23" s="57">
        <v>31.7</v>
      </c>
      <c r="I23" s="96"/>
      <c r="J23" s="56">
        <v>-334</v>
      </c>
      <c r="K23" s="56"/>
      <c r="L23" s="56">
        <v>-424</v>
      </c>
      <c r="M23" s="57"/>
      <c r="N23" s="57">
        <v>-21.4</v>
      </c>
    </row>
    <row r="24" spans="3:14" ht="14.5" customHeight="1" x14ac:dyDescent="0.45">
      <c r="C24" s="21" t="s">
        <v>143</v>
      </c>
      <c r="D24" s="97">
        <v>15255</v>
      </c>
      <c r="E24" s="105"/>
      <c r="F24" s="97">
        <v>12373</v>
      </c>
      <c r="G24" s="105"/>
      <c r="H24" s="98">
        <v>23.3</v>
      </c>
      <c r="I24" s="96"/>
      <c r="J24" s="97">
        <v>20925</v>
      </c>
      <c r="K24" s="105"/>
      <c r="L24" s="97">
        <v>21486</v>
      </c>
      <c r="M24" s="105"/>
      <c r="N24" s="98">
        <v>-2.6</v>
      </c>
    </row>
    <row r="25" spans="3:14" ht="14.5" customHeight="1" x14ac:dyDescent="0.45">
      <c r="C25" s="16" t="s">
        <v>144</v>
      </c>
      <c r="D25" s="56">
        <v>414</v>
      </c>
      <c r="E25" s="56"/>
      <c r="F25" s="56">
        <v>-3446</v>
      </c>
      <c r="G25" s="57"/>
      <c r="H25" s="57">
        <v>-112</v>
      </c>
      <c r="I25" s="96"/>
      <c r="J25" s="56">
        <v>525</v>
      </c>
      <c r="K25" s="56"/>
      <c r="L25" s="56">
        <v>37766</v>
      </c>
      <c r="M25" s="57"/>
      <c r="N25" s="57">
        <v>-98.6</v>
      </c>
    </row>
    <row r="26" spans="3:14" ht="14.5" customHeight="1" x14ac:dyDescent="0.45">
      <c r="C26" s="21" t="s">
        <v>13</v>
      </c>
      <c r="D26" s="97">
        <v>15669</v>
      </c>
      <c r="E26" s="105"/>
      <c r="F26" s="97">
        <v>8926</v>
      </c>
      <c r="G26" s="105"/>
      <c r="H26" s="98">
        <v>75.5</v>
      </c>
      <c r="I26" s="96"/>
      <c r="J26" s="97">
        <v>21450</v>
      </c>
      <c r="K26" s="105"/>
      <c r="L26" s="97">
        <v>59252</v>
      </c>
      <c r="M26" s="105"/>
      <c r="N26" s="98">
        <v>-63.8</v>
      </c>
    </row>
    <row r="27" spans="3:14" ht="14.5" customHeight="1" x14ac:dyDescent="0.45">
      <c r="C27" s="10" t="s">
        <v>14</v>
      </c>
      <c r="D27" s="54">
        <v>12590</v>
      </c>
      <c r="E27" s="109"/>
      <c r="F27" s="54">
        <v>6164</v>
      </c>
      <c r="G27" s="110"/>
      <c r="H27" s="55">
        <v>104.3</v>
      </c>
      <c r="I27" s="96"/>
      <c r="J27" s="54">
        <v>15457</v>
      </c>
      <c r="K27" s="109"/>
      <c r="L27" s="54">
        <v>54239</v>
      </c>
      <c r="M27" s="110"/>
      <c r="N27" s="55">
        <v>-71.5</v>
      </c>
    </row>
    <row r="28" spans="3:14" ht="14.5" customHeight="1" thickBot="1" x14ac:dyDescent="0.5">
      <c r="C28" s="11" t="s">
        <v>15</v>
      </c>
      <c r="D28" s="106">
        <v>3078</v>
      </c>
      <c r="E28" s="106"/>
      <c r="F28" s="106">
        <v>2762</v>
      </c>
      <c r="G28" s="107"/>
      <c r="H28" s="107">
        <v>11.5</v>
      </c>
      <c r="I28" s="96"/>
      <c r="J28" s="106">
        <v>293</v>
      </c>
      <c r="K28" s="106"/>
      <c r="L28" s="106">
        <v>5013</v>
      </c>
      <c r="M28" s="107"/>
      <c r="N28" s="107">
        <v>-94.2</v>
      </c>
    </row>
    <row r="29" spans="3:14" ht="14.5" customHeight="1" x14ac:dyDescent="0.45">
      <c r="C29" s="10"/>
    </row>
    <row r="30" spans="3:14" ht="30" customHeight="1" thickBot="1" x14ac:dyDescent="0.5">
      <c r="C30" s="24" t="s">
        <v>16</v>
      </c>
      <c r="D30" s="23">
        <v>2024</v>
      </c>
      <c r="E30" s="23" t="s">
        <v>23</v>
      </c>
      <c r="F30" s="23">
        <v>2023</v>
      </c>
      <c r="G30" s="23" t="s">
        <v>23</v>
      </c>
      <c r="H30" s="23" t="s">
        <v>0</v>
      </c>
      <c r="J30" s="23">
        <v>2024</v>
      </c>
      <c r="K30" s="23" t="s">
        <v>23</v>
      </c>
      <c r="L30" s="23">
        <v>2023</v>
      </c>
      <c r="M30" s="23" t="s">
        <v>23</v>
      </c>
      <c r="N30" s="23" t="s">
        <v>0</v>
      </c>
    </row>
    <row r="31" spans="3:14" ht="14.5" customHeight="1" x14ac:dyDescent="0.45">
      <c r="C31" s="178" t="s">
        <v>17</v>
      </c>
      <c r="D31" s="179">
        <v>17626</v>
      </c>
      <c r="E31" s="180">
        <v>8.9</v>
      </c>
      <c r="F31" s="179">
        <v>15216</v>
      </c>
      <c r="G31" s="181">
        <v>8.6</v>
      </c>
      <c r="H31" s="182">
        <v>15.8</v>
      </c>
      <c r="J31" s="179">
        <v>30582</v>
      </c>
      <c r="K31" s="180">
        <v>8.1</v>
      </c>
      <c r="L31" s="179">
        <v>26607</v>
      </c>
      <c r="M31" s="181">
        <v>7.9</v>
      </c>
      <c r="N31" s="181">
        <v>14.9</v>
      </c>
    </row>
    <row r="32" spans="3:14" ht="14.5" customHeight="1" x14ac:dyDescent="0.45">
      <c r="C32" s="10" t="s">
        <v>18</v>
      </c>
      <c r="D32" s="33">
        <v>7981</v>
      </c>
      <c r="E32" s="87">
        <v>4</v>
      </c>
      <c r="F32" s="33">
        <v>7663</v>
      </c>
      <c r="G32" s="87">
        <v>4.3</v>
      </c>
      <c r="H32" s="87">
        <v>4.0999999999999996</v>
      </c>
      <c r="J32" s="33">
        <v>15870</v>
      </c>
      <c r="K32" s="228">
        <v>4.2</v>
      </c>
      <c r="L32" s="33">
        <v>15286</v>
      </c>
      <c r="M32" s="87">
        <v>4.5</v>
      </c>
      <c r="N32" s="87">
        <v>3.8</v>
      </c>
    </row>
    <row r="33" spans="3:17" ht="14.5" customHeight="1" x14ac:dyDescent="0.45">
      <c r="C33" s="16" t="s">
        <v>19</v>
      </c>
      <c r="D33" s="32">
        <v>3008</v>
      </c>
      <c r="E33" s="86">
        <v>1.5</v>
      </c>
      <c r="F33" s="32">
        <v>1646</v>
      </c>
      <c r="G33" s="86">
        <v>0.9</v>
      </c>
      <c r="H33" s="57">
        <v>82.7</v>
      </c>
      <c r="J33" s="32">
        <v>5466</v>
      </c>
      <c r="K33" s="229">
        <v>1.5</v>
      </c>
      <c r="L33" s="32">
        <v>3427</v>
      </c>
      <c r="M33" s="86">
        <v>1</v>
      </c>
      <c r="N33" s="86">
        <v>59.5</v>
      </c>
    </row>
    <row r="34" spans="3:17" ht="14.5" customHeight="1" x14ac:dyDescent="0.45">
      <c r="C34" s="21" t="s">
        <v>157</v>
      </c>
      <c r="D34" s="34">
        <v>28614</v>
      </c>
      <c r="E34" s="88">
        <v>14.4</v>
      </c>
      <c r="F34" s="34">
        <v>24525</v>
      </c>
      <c r="G34" s="88">
        <v>13.8</v>
      </c>
      <c r="H34" s="88">
        <v>16.7</v>
      </c>
      <c r="J34" s="34">
        <v>51919</v>
      </c>
      <c r="K34" s="230">
        <v>13.8</v>
      </c>
      <c r="L34" s="34">
        <v>45320</v>
      </c>
      <c r="M34" s="88">
        <v>13.5</v>
      </c>
      <c r="N34" s="88">
        <v>14.6</v>
      </c>
    </row>
    <row r="35" spans="3:17" ht="14.5" customHeight="1" thickBot="1" x14ac:dyDescent="0.5">
      <c r="C35" s="11" t="s">
        <v>180</v>
      </c>
      <c r="D35" s="31">
        <v>11312</v>
      </c>
      <c r="E35" s="15">
        <v>5.7</v>
      </c>
      <c r="F35" s="31">
        <v>8375</v>
      </c>
      <c r="G35" s="15"/>
      <c r="H35" s="89">
        <v>35.1</v>
      </c>
      <c r="J35" s="31">
        <v>18882</v>
      </c>
      <c r="K35" s="15"/>
      <c r="L35" s="31">
        <v>13531</v>
      </c>
      <c r="M35" s="15"/>
      <c r="N35" s="171">
        <v>39.5</v>
      </c>
    </row>
    <row r="37" spans="3:17" ht="14.5" customHeight="1" x14ac:dyDescent="0.45">
      <c r="C37" s="237" t="s">
        <v>31</v>
      </c>
      <c r="D37" s="237"/>
      <c r="E37" s="237"/>
      <c r="F37" s="237"/>
      <c r="G37" s="237"/>
      <c r="H37" s="237"/>
      <c r="I37" s="237"/>
      <c r="J37" s="25"/>
      <c r="K37" s="25"/>
      <c r="L37" s="25"/>
      <c r="M37" s="25"/>
      <c r="N37" s="25"/>
      <c r="O37" s="25"/>
      <c r="P37" s="25"/>
      <c r="Q37" s="6"/>
    </row>
    <row r="38" spans="3:17" ht="14.5" customHeight="1" x14ac:dyDescent="0.45">
      <c r="C38" s="237" t="s">
        <v>32</v>
      </c>
      <c r="D38" s="237"/>
      <c r="E38" s="237"/>
      <c r="F38" s="237"/>
      <c r="G38" s="237"/>
      <c r="H38" s="237"/>
      <c r="I38" s="237"/>
      <c r="J38" s="25"/>
      <c r="K38" s="25"/>
      <c r="L38" s="25"/>
      <c r="M38" s="25"/>
      <c r="N38" s="25"/>
      <c r="O38" s="25"/>
      <c r="P38" s="25"/>
      <c r="Q38" s="7"/>
    </row>
    <row r="39" spans="3:17" ht="14.5" customHeight="1" x14ac:dyDescent="0.45">
      <c r="C39" s="237" t="s">
        <v>120</v>
      </c>
      <c r="D39" s="237"/>
      <c r="E39" s="237"/>
      <c r="F39" s="237"/>
      <c r="G39" s="237"/>
      <c r="H39" s="237"/>
      <c r="I39" s="237"/>
      <c r="J39" s="25"/>
      <c r="K39" s="25"/>
      <c r="L39" s="25"/>
      <c r="M39" s="25"/>
      <c r="N39" s="25"/>
      <c r="O39" s="25"/>
      <c r="P39" s="25"/>
      <c r="Q39" s="8"/>
    </row>
  </sheetData>
  <mergeCells count="6">
    <mergeCell ref="J5:N5"/>
    <mergeCell ref="B2:B3"/>
    <mergeCell ref="C37:I37"/>
    <mergeCell ref="C38:I38"/>
    <mergeCell ref="C39:I39"/>
    <mergeCell ref="D5:H5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5348E-0350-42EB-999B-5769D31D45B5}">
  <dimension ref="B2:Q39"/>
  <sheetViews>
    <sheetView showGridLines="0" zoomScale="80" zoomScaleNormal="8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9" width="3.453125" style="1" customWidth="1"/>
    <col min="10" max="11" width="7.6328125" style="1" customWidth="1"/>
    <col min="12" max="16" width="7.7265625" style="1" customWidth="1"/>
    <col min="17" max="16384" width="8.7265625" style="1"/>
  </cols>
  <sheetData>
    <row r="2" spans="2:14" ht="21.5" customHeight="1" x14ac:dyDescent="0.45">
      <c r="B2" s="236"/>
      <c r="C2" s="4" t="s">
        <v>187</v>
      </c>
    </row>
    <row r="3" spans="2:14" ht="18" customHeight="1" x14ac:dyDescent="0.45">
      <c r="B3" s="236"/>
      <c r="C3" s="5" t="s">
        <v>22</v>
      </c>
    </row>
    <row r="5" spans="2:14" ht="20" customHeight="1" x14ac:dyDescent="0.45">
      <c r="D5" s="235" t="s">
        <v>185</v>
      </c>
      <c r="E5" s="235"/>
      <c r="F5" s="235"/>
      <c r="G5" s="235"/>
      <c r="H5" s="235"/>
      <c r="J5" s="235" t="s">
        <v>186</v>
      </c>
      <c r="K5" s="235"/>
      <c r="L5" s="235"/>
      <c r="M5" s="235"/>
      <c r="N5" s="235"/>
    </row>
    <row r="6" spans="2:14" ht="30" customHeight="1" thickBot="1" x14ac:dyDescent="0.5">
      <c r="D6" s="13">
        <v>2024</v>
      </c>
      <c r="E6" s="13" t="s">
        <v>23</v>
      </c>
      <c r="F6" s="13">
        <v>2023</v>
      </c>
      <c r="G6" s="13" t="s">
        <v>23</v>
      </c>
      <c r="H6" s="13" t="s">
        <v>0</v>
      </c>
      <c r="J6" s="13">
        <v>2024</v>
      </c>
      <c r="K6" s="13" t="s">
        <v>23</v>
      </c>
      <c r="L6" s="13">
        <v>2023</v>
      </c>
      <c r="M6" s="13" t="s">
        <v>23</v>
      </c>
      <c r="N6" s="13" t="s">
        <v>0</v>
      </c>
    </row>
    <row r="7" spans="2:14" ht="14.5" customHeight="1" x14ac:dyDescent="0.45">
      <c r="C7" s="9" t="s">
        <v>27</v>
      </c>
      <c r="D7" s="94">
        <v>178204</v>
      </c>
      <c r="E7" s="95">
        <f>D7/D7*100</f>
        <v>100</v>
      </c>
      <c r="F7" s="94">
        <v>160107</v>
      </c>
      <c r="G7" s="95">
        <f>F7/F7*100</f>
        <v>100</v>
      </c>
      <c r="H7" s="95">
        <v>11.30306607456264</v>
      </c>
      <c r="I7" s="96"/>
      <c r="J7" s="94">
        <v>176334.44025479673</v>
      </c>
      <c r="K7" s="95">
        <f>J7/J7*100</f>
        <v>100</v>
      </c>
      <c r="L7" s="94">
        <f>ROUND('[2]Consolidado Resultados'!$G$8,0)</f>
        <v>159630</v>
      </c>
      <c r="M7" s="95">
        <f>L7/$L$7*100</f>
        <v>100</v>
      </c>
      <c r="N7" s="95">
        <f>(J7/L7-1)*100</f>
        <v>10.464474255964884</v>
      </c>
    </row>
    <row r="8" spans="2:14" ht="14.5" customHeight="1" x14ac:dyDescent="0.45">
      <c r="C8" s="16" t="s">
        <v>1</v>
      </c>
      <c r="D8" s="56">
        <v>107980</v>
      </c>
      <c r="E8" s="57">
        <f>D8/$D$7*100</f>
        <v>60.593477138560303</v>
      </c>
      <c r="F8" s="56">
        <v>96781</v>
      </c>
      <c r="G8" s="57">
        <f>F8/$F$7*100</f>
        <v>60.447700600223598</v>
      </c>
      <c r="H8" s="57">
        <v>11.571486138808229</v>
      </c>
      <c r="I8" s="96"/>
      <c r="J8" s="56">
        <v>108156.52478381326</v>
      </c>
      <c r="K8" s="57">
        <f>J8/$J$7*100</f>
        <v>61.336018436064499</v>
      </c>
      <c r="L8" s="56">
        <f>ROUND('[2]Consolidado Resultados'!$G$9,0)</f>
        <v>97599</v>
      </c>
      <c r="M8" s="57">
        <f t="shared" ref="M8:M13" si="0">L8/$L$7*100</f>
        <v>61.14076301447097</v>
      </c>
      <c r="N8" s="57">
        <f t="shared" ref="N8:N28" si="1">(J8/L8-1)*100</f>
        <v>10.817246881436549</v>
      </c>
    </row>
    <row r="9" spans="2:14" ht="14.5" customHeight="1" x14ac:dyDescent="0.45">
      <c r="C9" s="21" t="s">
        <v>2</v>
      </c>
      <c r="D9" s="97">
        <v>70224</v>
      </c>
      <c r="E9" s="98">
        <f t="shared" ref="E9:E13" si="2">D9/$D$7*100</f>
        <v>39.406522861439697</v>
      </c>
      <c r="F9" s="97">
        <v>63326</v>
      </c>
      <c r="G9" s="98">
        <f t="shared" ref="G9:G13" si="3">F9/$F$7*100</f>
        <v>39.552299399776395</v>
      </c>
      <c r="H9" s="98">
        <v>10.892840223604839</v>
      </c>
      <c r="I9" s="96"/>
      <c r="J9" s="97">
        <v>68177.915470983469</v>
      </c>
      <c r="K9" s="98">
        <f t="shared" ref="K9:K13" si="4">J9/$J$7*100</f>
        <v>38.663981563935501</v>
      </c>
      <c r="L9" s="97">
        <f>L7-L8</f>
        <v>62031</v>
      </c>
      <c r="M9" s="98">
        <f t="shared" si="0"/>
        <v>38.85923698552903</v>
      </c>
      <c r="N9" s="98">
        <f t="shared" si="1"/>
        <v>9.9094250793691394</v>
      </c>
    </row>
    <row r="10" spans="2:14" ht="14.5" customHeight="1" x14ac:dyDescent="0.45">
      <c r="C10" s="10" t="s">
        <v>3</v>
      </c>
      <c r="D10" s="54">
        <v>8419</v>
      </c>
      <c r="E10" s="55">
        <f t="shared" si="2"/>
        <v>4.7243608448744139</v>
      </c>
      <c r="F10" s="54">
        <v>6636</v>
      </c>
      <c r="G10" s="55">
        <f t="shared" si="3"/>
        <v>4.1447282130075518</v>
      </c>
      <c r="H10" s="55">
        <v>26.868595539481621</v>
      </c>
      <c r="I10" s="96"/>
      <c r="J10" s="54">
        <v>8348.2486285424729</v>
      </c>
      <c r="K10" s="55">
        <f t="shared" si="4"/>
        <v>4.7343267806785576</v>
      </c>
      <c r="L10" s="54">
        <f>ROUND('[2]Consolidado Resultados'!$G$11,0)</f>
        <v>6728</v>
      </c>
      <c r="M10" s="55">
        <f t="shared" si="0"/>
        <v>4.2147466015160058</v>
      </c>
      <c r="N10" s="55">
        <f t="shared" si="1"/>
        <v>24.082173432557564</v>
      </c>
    </row>
    <row r="11" spans="2:14" ht="14.5" customHeight="1" x14ac:dyDescent="0.45">
      <c r="C11" s="10" t="s">
        <v>4</v>
      </c>
      <c r="D11" s="54">
        <v>46773</v>
      </c>
      <c r="E11" s="55">
        <f t="shared" si="2"/>
        <v>26.246885591793674</v>
      </c>
      <c r="F11" s="54">
        <v>44034</v>
      </c>
      <c r="G11" s="55">
        <f t="shared" si="3"/>
        <v>27.5028574640709</v>
      </c>
      <c r="H11" s="55">
        <v>6.2201934868510778</v>
      </c>
      <c r="I11" s="96"/>
      <c r="J11" s="54">
        <v>46678.076572606835</v>
      </c>
      <c r="K11" s="55">
        <f t="shared" si="4"/>
        <v>26.471332829343346</v>
      </c>
      <c r="L11" s="54">
        <f>ROUND('[2]Consolidado Resultados'!$G$12,0)</f>
        <v>44033</v>
      </c>
      <c r="M11" s="55">
        <f t="shared" si="0"/>
        <v>27.584413957276197</v>
      </c>
      <c r="N11" s="55">
        <f t="shared" si="1"/>
        <v>6.0070323907224887</v>
      </c>
    </row>
    <row r="12" spans="2:14" ht="14.5" customHeight="1" x14ac:dyDescent="0.45">
      <c r="C12" s="16" t="s">
        <v>28</v>
      </c>
      <c r="D12" s="56">
        <v>265</v>
      </c>
      <c r="E12" s="57">
        <f t="shared" si="2"/>
        <v>0.1487059774191376</v>
      </c>
      <c r="F12" s="56">
        <v>-256</v>
      </c>
      <c r="G12" s="57">
        <f t="shared" si="3"/>
        <v>-0.15989307150842874</v>
      </c>
      <c r="H12" s="57">
        <v>-203.515625</v>
      </c>
      <c r="I12" s="96"/>
      <c r="J12" s="56">
        <v>216.49821612780195</v>
      </c>
      <c r="K12" s="57">
        <f t="shared" si="4"/>
        <v>0.12277704560434707</v>
      </c>
      <c r="L12" s="56">
        <f>ROUND('[2]Consolidado Resultados'!$G$16,0)</f>
        <v>-256</v>
      </c>
      <c r="M12" s="57">
        <f t="shared" si="0"/>
        <v>-0.16037085760821901</v>
      </c>
      <c r="N12" s="57">
        <f t="shared" si="1"/>
        <v>-184.56961567492263</v>
      </c>
    </row>
    <row r="13" spans="2:14" ht="14.5" customHeight="1" x14ac:dyDescent="0.45">
      <c r="C13" s="21" t="s">
        <v>29</v>
      </c>
      <c r="D13" s="97">
        <v>14767</v>
      </c>
      <c r="E13" s="98">
        <f t="shared" si="2"/>
        <v>8.2865704473524726</v>
      </c>
      <c r="F13" s="97">
        <v>12912</v>
      </c>
      <c r="G13" s="98">
        <f t="shared" si="3"/>
        <v>8.0646067942063748</v>
      </c>
      <c r="H13" s="98">
        <v>14.36648079306071</v>
      </c>
      <c r="I13" s="96"/>
      <c r="J13" s="97">
        <v>12935.092053706348</v>
      </c>
      <c r="K13" s="98">
        <f t="shared" si="4"/>
        <v>7.3355449083092434</v>
      </c>
      <c r="L13" s="97">
        <f>ROUND('[2]Consolidado Resultados'!$G$17,0)</f>
        <v>11526</v>
      </c>
      <c r="M13" s="98">
        <f t="shared" si="0"/>
        <v>7.220447284345048</v>
      </c>
      <c r="N13" s="98">
        <f t="shared" si="1"/>
        <v>12.225334493374529</v>
      </c>
    </row>
    <row r="14" spans="2:14" ht="14.5" customHeight="1" x14ac:dyDescent="0.45">
      <c r="C14" s="18" t="s">
        <v>5</v>
      </c>
      <c r="D14" s="99">
        <v>2426</v>
      </c>
      <c r="E14" s="99"/>
      <c r="F14" s="99">
        <v>307</v>
      </c>
      <c r="G14" s="100"/>
      <c r="H14" s="100">
        <v>690.228013029316</v>
      </c>
      <c r="I14" s="96"/>
      <c r="J14" s="99">
        <v>486.9614167121714</v>
      </c>
      <c r="K14" s="99"/>
      <c r="L14" s="99">
        <f>ROUND('[2]Consolidado Resultados'!$G$18,0)</f>
        <v>228</v>
      </c>
      <c r="M14" s="100"/>
      <c r="N14" s="100">
        <f t="shared" si="1"/>
        <v>113.57956873340851</v>
      </c>
    </row>
    <row r="15" spans="2:14" ht="14.5" customHeight="1" x14ac:dyDescent="0.45">
      <c r="C15" s="19" t="s">
        <v>6</v>
      </c>
      <c r="D15" s="101">
        <v>4716</v>
      </c>
      <c r="E15" s="102"/>
      <c r="F15" s="101">
        <v>3574</v>
      </c>
      <c r="G15" s="103"/>
      <c r="H15" s="103">
        <v>31.952993844431997</v>
      </c>
      <c r="I15" s="96"/>
      <c r="J15" s="101">
        <v>4655.271661419416</v>
      </c>
      <c r="K15" s="102"/>
      <c r="L15" s="101">
        <f>ROUND('[2]Consolidado Resultados'!G19,0)</f>
        <v>3268</v>
      </c>
      <c r="M15" s="103"/>
      <c r="N15" s="103">
        <f t="shared" si="1"/>
        <v>42.45017323804823</v>
      </c>
    </row>
    <row r="16" spans="2:14" ht="14.5" customHeight="1" x14ac:dyDescent="0.45">
      <c r="C16" s="10" t="s">
        <v>7</v>
      </c>
      <c r="D16" s="54">
        <v>2845</v>
      </c>
      <c r="E16" s="54"/>
      <c r="F16" s="54">
        <v>8500</v>
      </c>
      <c r="G16" s="55"/>
      <c r="H16" s="55">
        <v>-66.529411764705884</v>
      </c>
      <c r="I16" s="96"/>
      <c r="J16" s="54">
        <v>2694.4818016418421</v>
      </c>
      <c r="K16" s="54"/>
      <c r="L16" s="54">
        <f>ROUND('[2]Consolidado Resultados'!G20,0)</f>
        <v>8331</v>
      </c>
      <c r="M16" s="55"/>
      <c r="N16" s="55">
        <f t="shared" si="1"/>
        <v>-67.657162385765915</v>
      </c>
    </row>
    <row r="17" spans="3:14" ht="14.5" customHeight="1" x14ac:dyDescent="0.45">
      <c r="C17" s="10" t="s">
        <v>8</v>
      </c>
      <c r="D17" s="54">
        <v>1871</v>
      </c>
      <c r="E17" s="54"/>
      <c r="F17" s="54">
        <v>-4926</v>
      </c>
      <c r="G17" s="55"/>
      <c r="H17" s="55">
        <v>-137.98213560698335</v>
      </c>
      <c r="I17" s="96"/>
      <c r="J17" s="54">
        <v>1960.7898597775736</v>
      </c>
      <c r="K17" s="54"/>
      <c r="L17" s="54">
        <f>ROUND('[2]Consolidado Resultados'!G21,0)</f>
        <v>-5062</v>
      </c>
      <c r="M17" s="55"/>
      <c r="N17" s="55">
        <f t="shared" si="1"/>
        <v>-138.73547727731278</v>
      </c>
    </row>
    <row r="18" spans="3:14" ht="14.5" customHeight="1" x14ac:dyDescent="0.45">
      <c r="C18" s="10" t="s">
        <v>9</v>
      </c>
      <c r="D18" s="54">
        <v>1104</v>
      </c>
      <c r="E18" s="54"/>
      <c r="F18" s="54">
        <v>2547</v>
      </c>
      <c r="G18" s="55"/>
      <c r="H18" s="55">
        <v>-56.654888103651359</v>
      </c>
      <c r="I18" s="96"/>
      <c r="J18" s="54">
        <v>1124.9281795958161</v>
      </c>
      <c r="K18" s="54"/>
      <c r="L18" s="54">
        <f>ROUND('[2]Consolidado Resultados'!G22,0)</f>
        <v>2655</v>
      </c>
      <c r="M18" s="55"/>
      <c r="N18" s="55">
        <f t="shared" si="1"/>
        <v>-57.629823744037054</v>
      </c>
    </row>
    <row r="19" spans="3:14" ht="14.5" customHeight="1" x14ac:dyDescent="0.45">
      <c r="C19" s="16" t="s">
        <v>10</v>
      </c>
      <c r="D19" s="56">
        <v>291</v>
      </c>
      <c r="E19" s="56"/>
      <c r="F19" s="56">
        <v>315</v>
      </c>
      <c r="G19" s="57"/>
      <c r="H19" s="57">
        <v>-7.6190476190476142</v>
      </c>
      <c r="I19" s="96"/>
      <c r="J19" s="56">
        <v>291</v>
      </c>
      <c r="K19" s="56"/>
      <c r="L19" s="56">
        <f>ROUND('[2]Consolidado Resultados'!$G$25,0)</f>
        <v>316</v>
      </c>
      <c r="M19" s="57"/>
      <c r="N19" s="57">
        <f t="shared" si="1"/>
        <v>-7.9113924050632889</v>
      </c>
    </row>
    <row r="20" spans="3:14" ht="14.5" customHeight="1" x14ac:dyDescent="0.45">
      <c r="C20" s="18" t="s">
        <v>11</v>
      </c>
      <c r="D20" s="99">
        <v>3266</v>
      </c>
      <c r="E20" s="99"/>
      <c r="F20" s="99">
        <v>-2066</v>
      </c>
      <c r="G20" s="100"/>
      <c r="H20" s="100">
        <v>-258.08325266214911</v>
      </c>
      <c r="I20" s="96"/>
      <c r="J20" s="99">
        <v>3376.3607905426816</v>
      </c>
      <c r="K20" s="99"/>
      <c r="L20" s="99">
        <f>ROUND('[2]Consolidado Resultados'!$G$26,0)</f>
        <v>-2095</v>
      </c>
      <c r="M20" s="100"/>
      <c r="N20" s="100">
        <f t="shared" si="1"/>
        <v>-261.16280623115421</v>
      </c>
    </row>
    <row r="21" spans="3:14" ht="14.5" customHeight="1" x14ac:dyDescent="0.45">
      <c r="C21" s="10" t="s">
        <v>12</v>
      </c>
      <c r="D21" s="54">
        <v>9073</v>
      </c>
      <c r="E21" s="104"/>
      <c r="F21" s="54">
        <v>14671</v>
      </c>
      <c r="G21" s="55"/>
      <c r="H21" s="55">
        <v>-38.156908186217706</v>
      </c>
      <c r="I21" s="96"/>
      <c r="J21" s="54">
        <v>9071.7698464514961</v>
      </c>
      <c r="K21" s="104"/>
      <c r="L21" s="54">
        <f>ROUND('[2]Consolidado Resultados'!$G$27,0)</f>
        <v>13393</v>
      </c>
      <c r="M21" s="55"/>
      <c r="N21" s="55">
        <f t="shared" si="1"/>
        <v>-32.264840988191622</v>
      </c>
    </row>
    <row r="22" spans="3:14" ht="14.5" customHeight="1" x14ac:dyDescent="0.45">
      <c r="C22" s="10" t="s">
        <v>181</v>
      </c>
      <c r="D22" s="54">
        <v>3267</v>
      </c>
      <c r="E22" s="36"/>
      <c r="F22" s="54">
        <v>4205</v>
      </c>
      <c r="G22" s="36"/>
      <c r="H22" s="55">
        <v>-22.306777645659924</v>
      </c>
      <c r="I22" s="96"/>
      <c r="J22" s="54">
        <v>3266.7351107586182</v>
      </c>
      <c r="K22" s="36"/>
      <c r="L22" s="54">
        <f>ROUND('[2]Consolidado Resultados'!$G$28,0)</f>
        <v>4081</v>
      </c>
      <c r="M22" s="36"/>
      <c r="N22" s="55">
        <f t="shared" si="1"/>
        <v>-19.952582436691536</v>
      </c>
    </row>
    <row r="23" spans="3:14" ht="14.5" customHeight="1" x14ac:dyDescent="0.45">
      <c r="C23" s="16" t="s">
        <v>30</v>
      </c>
      <c r="D23" s="56">
        <v>-33</v>
      </c>
      <c r="E23" s="56"/>
      <c r="F23" s="56">
        <v>-211</v>
      </c>
      <c r="G23" s="57"/>
      <c r="H23" s="57">
        <v>-84.360189573459721</v>
      </c>
      <c r="I23" s="96"/>
      <c r="J23" s="56">
        <v>-33</v>
      </c>
      <c r="K23" s="56"/>
      <c r="L23" s="56">
        <f>ROUND('[2]Consolidado Resultados'!$G$29,0)</f>
        <v>-195</v>
      </c>
      <c r="M23" s="57"/>
      <c r="N23" s="57">
        <f t="shared" si="1"/>
        <v>-83.076923076923066</v>
      </c>
    </row>
    <row r="24" spans="3:14" ht="14.5" customHeight="1" x14ac:dyDescent="0.45">
      <c r="C24" s="21" t="s">
        <v>143</v>
      </c>
      <c r="D24" s="97">
        <v>5774</v>
      </c>
      <c r="E24" s="105"/>
      <c r="F24" s="97">
        <v>11041</v>
      </c>
      <c r="G24" s="105"/>
      <c r="H24" s="98">
        <v>-47.704012317724839</v>
      </c>
      <c r="I24" s="96"/>
      <c r="J24" s="97">
        <v>5773.6349327861017</v>
      </c>
      <c r="K24" s="105"/>
      <c r="L24" s="97">
        <f>L21-L22+L23</f>
        <v>9117</v>
      </c>
      <c r="M24" s="105"/>
      <c r="N24" s="98">
        <f t="shared" si="1"/>
        <v>-36.67176776586485</v>
      </c>
    </row>
    <row r="25" spans="3:14" ht="14.5" customHeight="1" x14ac:dyDescent="0.45">
      <c r="C25" s="16" t="s">
        <v>144</v>
      </c>
      <c r="D25" s="56">
        <v>110</v>
      </c>
      <c r="E25" s="56"/>
      <c r="F25" s="56">
        <v>39288</v>
      </c>
      <c r="G25" s="57"/>
      <c r="H25" s="57">
        <v>-99.720016289961308</v>
      </c>
      <c r="I25" s="96"/>
      <c r="J25" s="56">
        <v>109.74919378025182</v>
      </c>
      <c r="K25" s="56"/>
      <c r="L25" s="56">
        <f>ROUND('[2]Consolidado Resultados'!$G$31,0)</f>
        <v>41212</v>
      </c>
      <c r="M25" s="57"/>
      <c r="N25" s="57">
        <f t="shared" si="1"/>
        <v>-99.733696025962701</v>
      </c>
    </row>
    <row r="26" spans="3:14" ht="14.5" customHeight="1" x14ac:dyDescent="0.45">
      <c r="C26" s="21" t="s">
        <v>13</v>
      </c>
      <c r="D26" s="97">
        <v>5884</v>
      </c>
      <c r="E26" s="105"/>
      <c r="F26" s="97">
        <v>50329</v>
      </c>
      <c r="G26" s="105"/>
      <c r="H26" s="98">
        <v>-88.308927258638164</v>
      </c>
      <c r="I26" s="96"/>
      <c r="J26" s="97">
        <v>5884</v>
      </c>
      <c r="K26" s="105"/>
      <c r="L26" s="97">
        <v>50329</v>
      </c>
      <c r="M26" s="105"/>
      <c r="N26" s="98">
        <f t="shared" si="1"/>
        <v>-88.308927258638164</v>
      </c>
    </row>
    <row r="27" spans="3:14" ht="14.5" customHeight="1" x14ac:dyDescent="0.45">
      <c r="C27" s="10" t="s">
        <v>14</v>
      </c>
      <c r="D27" s="54">
        <v>2931</v>
      </c>
      <c r="E27" s="109"/>
      <c r="F27" s="54">
        <v>48078</v>
      </c>
      <c r="G27" s="110"/>
      <c r="H27" s="55">
        <v>-93.90365655809309</v>
      </c>
      <c r="I27" s="96"/>
      <c r="J27" s="54">
        <v>2931.1699486789007</v>
      </c>
      <c r="K27" s="109"/>
      <c r="L27" s="54">
        <v>48078</v>
      </c>
      <c r="M27" s="110"/>
      <c r="N27" s="55">
        <f t="shared" si="1"/>
        <v>-93.903303072759059</v>
      </c>
    </row>
    <row r="28" spans="3:14" ht="14.5" customHeight="1" thickBot="1" x14ac:dyDescent="0.5">
      <c r="C28" s="11" t="s">
        <v>15</v>
      </c>
      <c r="D28" s="106">
        <v>2953</v>
      </c>
      <c r="E28" s="106"/>
      <c r="F28" s="106">
        <v>2251</v>
      </c>
      <c r="G28" s="107"/>
      <c r="H28" s="107">
        <v>31.186139493558418</v>
      </c>
      <c r="I28" s="96"/>
      <c r="J28" s="106">
        <v>2953.2141778874525</v>
      </c>
      <c r="K28" s="106"/>
      <c r="L28" s="106">
        <v>2251</v>
      </c>
      <c r="M28" s="107"/>
      <c r="N28" s="107">
        <f t="shared" si="1"/>
        <v>31.195654281983675</v>
      </c>
    </row>
    <row r="29" spans="3:14" ht="14.5" customHeight="1" x14ac:dyDescent="0.45">
      <c r="C29" s="10"/>
    </row>
    <row r="30" spans="3:14" ht="30" customHeight="1" thickBot="1" x14ac:dyDescent="0.5">
      <c r="C30" s="24" t="s">
        <v>16</v>
      </c>
      <c r="D30" s="23">
        <v>2024</v>
      </c>
      <c r="E30" s="23" t="s">
        <v>23</v>
      </c>
      <c r="F30" s="23">
        <v>2023</v>
      </c>
      <c r="G30" s="23" t="s">
        <v>23</v>
      </c>
      <c r="H30" s="23" t="s">
        <v>0</v>
      </c>
      <c r="J30" s="23">
        <v>2024</v>
      </c>
      <c r="K30" s="23" t="s">
        <v>23</v>
      </c>
      <c r="L30" s="23">
        <v>2023</v>
      </c>
      <c r="M30" s="23" t="s">
        <v>23</v>
      </c>
      <c r="N30" s="23" t="s">
        <v>0</v>
      </c>
    </row>
    <row r="31" spans="3:14" ht="14.5" customHeight="1" x14ac:dyDescent="0.45">
      <c r="C31" s="178" t="s">
        <v>17</v>
      </c>
      <c r="D31" s="179">
        <v>14767</v>
      </c>
      <c r="E31" s="181">
        <f t="shared" ref="E31:E34" si="5">D31/$D$7*100</f>
        <v>8.2865704473524726</v>
      </c>
      <c r="F31" s="179">
        <v>12912</v>
      </c>
      <c r="G31" s="181">
        <f>F31/$F$7*100</f>
        <v>8.0646067942063748</v>
      </c>
      <c r="H31" s="182">
        <v>14.36648079306071</v>
      </c>
      <c r="I31" s="227"/>
      <c r="J31" s="179">
        <v>12935.092053706348</v>
      </c>
      <c r="K31" s="181">
        <f>J31/$J$7*100</f>
        <v>7.3355449083092434</v>
      </c>
      <c r="L31" s="179">
        <f>L13</f>
        <v>11526</v>
      </c>
      <c r="M31" s="181">
        <f>L31/$L$7*100</f>
        <v>7.220447284345048</v>
      </c>
      <c r="N31" s="181">
        <f t="shared" ref="N31:N35" si="6">(J31/L31-1)*100</f>
        <v>12.225334493374529</v>
      </c>
    </row>
    <row r="32" spans="3:14" ht="14.5" customHeight="1" x14ac:dyDescent="0.45">
      <c r="C32" s="10" t="s">
        <v>18</v>
      </c>
      <c r="D32" s="33">
        <v>7867.5624701040833</v>
      </c>
      <c r="E32" s="87">
        <f t="shared" si="5"/>
        <v>4.4149191208413301</v>
      </c>
      <c r="F32" s="33">
        <v>7757.4376013869232</v>
      </c>
      <c r="G32" s="87">
        <f t="shared" ref="G32:G34" si="7">F32/$F$7*100</f>
        <v>4.8451583012528641</v>
      </c>
      <c r="H32" s="87">
        <v>1.4196036678074231</v>
      </c>
      <c r="I32" s="227"/>
      <c r="J32" s="33">
        <v>7867.5624701040833</v>
      </c>
      <c r="K32" s="87">
        <f t="shared" ref="K32:K34" si="8">J32/$J$7*100</f>
        <v>4.4617276459072581</v>
      </c>
      <c r="L32" s="33">
        <v>7757.4376013869232</v>
      </c>
      <c r="M32" s="87">
        <f t="shared" ref="M32:M34" si="9">L32/$L$7*100</f>
        <v>4.8596364100651028</v>
      </c>
      <c r="N32" s="87">
        <f t="shared" si="6"/>
        <v>1.4196036678074231</v>
      </c>
    </row>
    <row r="33" spans="3:17" ht="14.5" customHeight="1" x14ac:dyDescent="0.45">
      <c r="C33" s="16" t="s">
        <v>19</v>
      </c>
      <c r="D33" s="32">
        <v>2414.6023876488161</v>
      </c>
      <c r="E33" s="86">
        <f t="shared" si="5"/>
        <v>1.3549653137128326</v>
      </c>
      <c r="F33" s="32">
        <v>1042.2344067748056</v>
      </c>
      <c r="G33" s="86">
        <f t="shared" si="7"/>
        <v>0.65096117394917496</v>
      </c>
      <c r="H33" s="57">
        <v>131.67555896766095</v>
      </c>
      <c r="I33" s="227"/>
      <c r="J33" s="32">
        <v>2414.6023876488161</v>
      </c>
      <c r="K33" s="86">
        <f t="shared" si="8"/>
        <v>1.3693311324547861</v>
      </c>
      <c r="L33" s="32">
        <v>1042.2344067748056</v>
      </c>
      <c r="M33" s="86">
        <f t="shared" si="9"/>
        <v>0.65290635016901932</v>
      </c>
      <c r="N33" s="86">
        <f t="shared" si="6"/>
        <v>131.67555896766095</v>
      </c>
    </row>
    <row r="34" spans="3:17" ht="14.5" customHeight="1" x14ac:dyDescent="0.45">
      <c r="C34" s="21" t="s">
        <v>157</v>
      </c>
      <c r="D34" s="34">
        <v>25049.164857752898</v>
      </c>
      <c r="E34" s="88">
        <f t="shared" si="5"/>
        <v>14.056454881906632</v>
      </c>
      <c r="F34" s="34">
        <v>21711.672008161728</v>
      </c>
      <c r="G34" s="88">
        <f t="shared" si="7"/>
        <v>13.560726269408413</v>
      </c>
      <c r="H34" s="88">
        <v>15.3718831434841</v>
      </c>
      <c r="I34" s="227"/>
      <c r="J34" s="34">
        <v>23217.256911459248</v>
      </c>
      <c r="K34" s="88">
        <f t="shared" si="8"/>
        <v>13.166603686671289</v>
      </c>
      <c r="L34" s="34">
        <f>L31+L32+L33</f>
        <v>20325.672008161728</v>
      </c>
      <c r="M34" s="88">
        <f t="shared" si="9"/>
        <v>12.73299004457917</v>
      </c>
      <c r="N34" s="88">
        <f t="shared" si="6"/>
        <v>14.226269626590504</v>
      </c>
    </row>
    <row r="35" spans="3:17" ht="14.5" customHeight="1" thickBot="1" x14ac:dyDescent="0.5">
      <c r="C35" s="11" t="s">
        <v>180</v>
      </c>
      <c r="D35" s="31">
        <v>7371</v>
      </c>
      <c r="E35" s="15"/>
      <c r="F35" s="31">
        <v>5079.7872560764608</v>
      </c>
      <c r="G35" s="15"/>
      <c r="H35" s="89">
        <v>45.104501988400834</v>
      </c>
      <c r="I35" s="227"/>
      <c r="J35" s="31">
        <v>7371</v>
      </c>
      <c r="K35" s="15"/>
      <c r="L35" s="31">
        <v>5079.7872560764608</v>
      </c>
      <c r="M35" s="15"/>
      <c r="N35" s="171">
        <f t="shared" si="6"/>
        <v>45.104501988400834</v>
      </c>
    </row>
    <row r="37" spans="3:17" ht="14.5" customHeight="1" x14ac:dyDescent="0.45">
      <c r="C37" s="237" t="s">
        <v>31</v>
      </c>
      <c r="D37" s="237"/>
      <c r="E37" s="237"/>
      <c r="F37" s="237"/>
      <c r="G37" s="237"/>
      <c r="H37" s="237"/>
      <c r="I37" s="237"/>
      <c r="J37" s="25"/>
      <c r="K37" s="25"/>
      <c r="L37" s="25"/>
      <c r="M37" s="25"/>
      <c r="N37" s="25"/>
      <c r="O37" s="25"/>
      <c r="P37" s="25"/>
      <c r="Q37" s="6"/>
    </row>
    <row r="38" spans="3:17" ht="14.5" customHeight="1" x14ac:dyDescent="0.45">
      <c r="C38" s="237" t="s">
        <v>32</v>
      </c>
      <c r="D38" s="237"/>
      <c r="E38" s="237"/>
      <c r="F38" s="237"/>
      <c r="G38" s="237"/>
      <c r="H38" s="237"/>
      <c r="I38" s="237"/>
      <c r="J38" s="25"/>
      <c r="K38" s="25"/>
      <c r="L38" s="25"/>
      <c r="M38" s="25"/>
      <c r="N38" s="25"/>
      <c r="O38" s="25"/>
      <c r="P38" s="25"/>
      <c r="Q38" s="7"/>
    </row>
    <row r="39" spans="3:17" ht="14.5" customHeight="1" x14ac:dyDescent="0.45">
      <c r="C39" s="237" t="s">
        <v>120</v>
      </c>
      <c r="D39" s="237"/>
      <c r="E39" s="237"/>
      <c r="F39" s="237"/>
      <c r="G39" s="237"/>
      <c r="H39" s="237"/>
      <c r="I39" s="237"/>
      <c r="J39" s="25"/>
      <c r="K39" s="25"/>
      <c r="L39" s="25"/>
      <c r="M39" s="25"/>
      <c r="N39" s="25"/>
      <c r="O39" s="25"/>
      <c r="P39" s="25"/>
      <c r="Q39" s="8"/>
    </row>
  </sheetData>
  <mergeCells count="6">
    <mergeCell ref="C39:I39"/>
    <mergeCell ref="B2:B3"/>
    <mergeCell ref="D5:H5"/>
    <mergeCell ref="J5:N5"/>
    <mergeCell ref="C37:I37"/>
    <mergeCell ref="C38:I38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BE859-0739-4754-930B-E69AF64678E3}">
  <dimension ref="B2:I57"/>
  <sheetViews>
    <sheetView showGridLines="0" topLeftCell="A12" zoomScale="80" zoomScaleNormal="80" workbookViewId="0">
      <selection activeCell="D40" sqref="D40:E48"/>
    </sheetView>
  </sheetViews>
  <sheetFormatPr defaultRowHeight="16.5" x14ac:dyDescent="0.45"/>
  <cols>
    <col min="1" max="1" width="3" style="1" customWidth="1"/>
    <col min="2" max="2" width="2.26953125" style="1" customWidth="1"/>
    <col min="3" max="3" width="39.08984375" style="1" bestFit="1" customWidth="1"/>
    <col min="4" max="9" width="9.1796875" style="1" customWidth="1"/>
    <col min="10" max="10" width="7.7265625" style="1" customWidth="1"/>
    <col min="11" max="16384" width="8.7265625" style="1"/>
  </cols>
  <sheetData>
    <row r="2" spans="2:6" ht="21.5" customHeight="1" x14ac:dyDescent="0.45">
      <c r="B2" s="236"/>
      <c r="C2" s="4" t="s">
        <v>33</v>
      </c>
    </row>
    <row r="3" spans="2:6" ht="18" customHeight="1" x14ac:dyDescent="0.45">
      <c r="B3" s="236"/>
      <c r="C3" s="5" t="s">
        <v>22</v>
      </c>
    </row>
    <row r="5" spans="2:6" ht="24.5" customHeight="1" thickBot="1" x14ac:dyDescent="0.5">
      <c r="C5" s="12" t="s">
        <v>34</v>
      </c>
      <c r="D5" s="111">
        <v>45467</v>
      </c>
      <c r="E5" s="111">
        <v>45282</v>
      </c>
      <c r="F5" s="23" t="s">
        <v>119</v>
      </c>
    </row>
    <row r="6" spans="2:6" ht="14.5" customHeight="1" x14ac:dyDescent="0.45">
      <c r="C6" s="10" t="s">
        <v>35</v>
      </c>
      <c r="D6" s="117">
        <v>121429</v>
      </c>
      <c r="E6" s="117">
        <v>165112</v>
      </c>
      <c r="F6" s="74">
        <v>-26.5</v>
      </c>
    </row>
    <row r="7" spans="2:6" ht="14.5" customHeight="1" x14ac:dyDescent="0.45">
      <c r="C7" s="10" t="s">
        <v>36</v>
      </c>
      <c r="D7" s="118">
        <v>47995</v>
      </c>
      <c r="E7" s="118">
        <v>26728</v>
      </c>
      <c r="F7" s="119">
        <v>79.599999999999994</v>
      </c>
    </row>
    <row r="8" spans="2:6" ht="14.5" customHeight="1" x14ac:dyDescent="0.45">
      <c r="C8" s="10" t="s">
        <v>37</v>
      </c>
      <c r="D8" s="118">
        <v>39744</v>
      </c>
      <c r="E8" s="118">
        <v>38863</v>
      </c>
      <c r="F8" s="74">
        <v>2.2999999999999998</v>
      </c>
    </row>
    <row r="9" spans="2:6" ht="14.5" customHeight="1" x14ac:dyDescent="0.45">
      <c r="C9" s="10" t="s">
        <v>38</v>
      </c>
      <c r="D9" s="118">
        <v>57769</v>
      </c>
      <c r="E9" s="118">
        <v>58222</v>
      </c>
      <c r="F9" s="74">
        <v>-0.8</v>
      </c>
    </row>
    <row r="10" spans="2:6" ht="14.5" customHeight="1" x14ac:dyDescent="0.45">
      <c r="C10" s="10" t="s">
        <v>39</v>
      </c>
      <c r="D10" s="118">
        <v>55962</v>
      </c>
      <c r="E10" s="118">
        <v>41415</v>
      </c>
      <c r="F10" s="225">
        <v>35.1</v>
      </c>
    </row>
    <row r="11" spans="2:6" ht="14.5" customHeight="1" x14ac:dyDescent="0.45">
      <c r="C11" s="10" t="s">
        <v>152</v>
      </c>
      <c r="D11" s="118">
        <v>28373</v>
      </c>
      <c r="E11" s="118">
        <v>25819</v>
      </c>
      <c r="F11" s="74">
        <v>9.9</v>
      </c>
    </row>
    <row r="12" spans="2:6" ht="14.5" customHeight="1" x14ac:dyDescent="0.45">
      <c r="C12" s="10" t="s">
        <v>40</v>
      </c>
      <c r="D12" s="118">
        <v>351272</v>
      </c>
      <c r="E12" s="118">
        <v>356159</v>
      </c>
      <c r="F12" s="74">
        <v>-1.4</v>
      </c>
    </row>
    <row r="13" spans="2:6" ht="14.5" customHeight="1" x14ac:dyDescent="0.45">
      <c r="C13" s="10" t="s">
        <v>41</v>
      </c>
      <c r="D13" s="118">
        <v>27449</v>
      </c>
      <c r="E13" s="118">
        <v>26247</v>
      </c>
      <c r="F13" s="74">
        <v>4.5999999999999996</v>
      </c>
    </row>
    <row r="14" spans="2:6" ht="14.5" customHeight="1" x14ac:dyDescent="0.45">
      <c r="C14" s="10" t="s">
        <v>42</v>
      </c>
      <c r="D14" s="118">
        <v>150440</v>
      </c>
      <c r="E14" s="118">
        <v>141530</v>
      </c>
      <c r="F14" s="74">
        <v>6.3</v>
      </c>
    </row>
    <row r="15" spans="2:6" ht="14.5" customHeight="1" x14ac:dyDescent="0.45">
      <c r="C15" s="10" t="s">
        <v>43</v>
      </c>
      <c r="D15" s="118">
        <v>91340</v>
      </c>
      <c r="E15" s="118">
        <v>87941</v>
      </c>
      <c r="F15" s="225">
        <v>3.9</v>
      </c>
    </row>
    <row r="16" spans="2:6" ht="14.5" customHeight="1" x14ac:dyDescent="0.45">
      <c r="C16" s="10" t="s">
        <v>46</v>
      </c>
      <c r="D16" s="118">
        <v>142293</v>
      </c>
      <c r="E16" s="118">
        <v>143218</v>
      </c>
      <c r="F16" s="74">
        <v>-0.6</v>
      </c>
    </row>
    <row r="17" spans="3:6" ht="14.5" customHeight="1" x14ac:dyDescent="0.45">
      <c r="C17" s="173" t="s">
        <v>44</v>
      </c>
      <c r="D17" s="174">
        <v>57623</v>
      </c>
      <c r="E17" s="174">
        <v>50761</v>
      </c>
      <c r="F17" s="175">
        <v>13.5</v>
      </c>
    </row>
    <row r="18" spans="3:6" ht="14.5" customHeight="1" x14ac:dyDescent="0.45">
      <c r="C18" s="10"/>
      <c r="D18" s="172"/>
      <c r="E18" s="172"/>
      <c r="F18" s="74"/>
    </row>
    <row r="19" spans="3:6" ht="14.5" customHeight="1" thickBot="1" x14ac:dyDescent="0.5">
      <c r="C19" s="177" t="s">
        <v>45</v>
      </c>
      <c r="D19" s="176">
        <v>820417</v>
      </c>
      <c r="E19" s="176">
        <v>805856</v>
      </c>
      <c r="F19" s="226">
        <v>1.8</v>
      </c>
    </row>
    <row r="20" spans="3:6" x14ac:dyDescent="0.45">
      <c r="D20" s="96"/>
      <c r="E20" s="96"/>
      <c r="F20" s="154"/>
    </row>
    <row r="21" spans="3:6" ht="24.5" customHeight="1" thickBot="1" x14ac:dyDescent="0.5">
      <c r="C21" s="12" t="s">
        <v>47</v>
      </c>
      <c r="D21" s="108"/>
      <c r="E21" s="108"/>
      <c r="F21" s="108"/>
    </row>
    <row r="22" spans="3:6" ht="14.5" customHeight="1" x14ac:dyDescent="0.45">
      <c r="C22" s="9" t="s">
        <v>48</v>
      </c>
      <c r="D22" s="155">
        <v>2898</v>
      </c>
      <c r="E22" s="155">
        <v>2453</v>
      </c>
      <c r="F22" s="156">
        <v>18.100000000000001</v>
      </c>
    </row>
    <row r="23" spans="3:6" ht="14.5" customHeight="1" x14ac:dyDescent="0.45">
      <c r="C23" s="10" t="s">
        <v>49</v>
      </c>
      <c r="D23" s="157">
        <v>3058</v>
      </c>
      <c r="E23" s="157">
        <v>8955</v>
      </c>
      <c r="F23" s="158">
        <v>-65.900000000000006</v>
      </c>
    </row>
    <row r="24" spans="3:6" ht="14.5" customHeight="1" x14ac:dyDescent="0.45">
      <c r="C24" s="10" t="s">
        <v>50</v>
      </c>
      <c r="D24" s="157">
        <v>1578</v>
      </c>
      <c r="E24" s="157">
        <v>1677</v>
      </c>
      <c r="F24" s="158">
        <v>-5.9</v>
      </c>
    </row>
    <row r="25" spans="3:6" ht="14.5" customHeight="1" x14ac:dyDescent="0.45">
      <c r="C25" s="10" t="s">
        <v>51</v>
      </c>
      <c r="D25" s="157">
        <v>12784</v>
      </c>
      <c r="E25" s="157">
        <v>12236</v>
      </c>
      <c r="F25" s="158">
        <v>4.5</v>
      </c>
    </row>
    <row r="26" spans="3:6" ht="14.5" customHeight="1" x14ac:dyDescent="0.45">
      <c r="C26" s="10" t="s">
        <v>153</v>
      </c>
      <c r="D26" s="157">
        <v>171260</v>
      </c>
      <c r="E26" s="157">
        <v>148447</v>
      </c>
      <c r="F26" s="158">
        <v>15.4</v>
      </c>
    </row>
    <row r="27" spans="3:6" ht="14.5" customHeight="1" x14ac:dyDescent="0.45">
      <c r="C27" s="10" t="s">
        <v>154</v>
      </c>
      <c r="D27" s="157">
        <v>12848</v>
      </c>
      <c r="E27" s="157">
        <v>11569</v>
      </c>
      <c r="F27" s="158">
        <v>11.1</v>
      </c>
    </row>
    <row r="28" spans="3:6" ht="14.5" customHeight="1" x14ac:dyDescent="0.45">
      <c r="C28" s="10" t="s">
        <v>52</v>
      </c>
      <c r="D28" s="157">
        <v>204425</v>
      </c>
      <c r="E28" s="157">
        <v>185337</v>
      </c>
      <c r="F28" s="158">
        <v>10.3</v>
      </c>
    </row>
    <row r="29" spans="3:6" ht="14.5" customHeight="1" x14ac:dyDescent="0.45">
      <c r="C29" s="10" t="s">
        <v>155</v>
      </c>
      <c r="D29" s="157">
        <v>131542</v>
      </c>
      <c r="E29" s="157">
        <v>125417</v>
      </c>
      <c r="F29" s="158">
        <v>4.9000000000000004</v>
      </c>
    </row>
    <row r="30" spans="3:6" ht="14.5" customHeight="1" x14ac:dyDescent="0.45">
      <c r="C30" s="10" t="s">
        <v>53</v>
      </c>
      <c r="D30" s="157">
        <v>87581</v>
      </c>
      <c r="E30" s="157">
        <v>83838</v>
      </c>
      <c r="F30" s="158">
        <v>4.5</v>
      </c>
    </row>
    <row r="31" spans="3:6" ht="14.5" customHeight="1" x14ac:dyDescent="0.45">
      <c r="C31" s="10" t="s">
        <v>54</v>
      </c>
      <c r="D31" s="157">
        <v>7554</v>
      </c>
      <c r="E31" s="157">
        <v>6920</v>
      </c>
      <c r="F31" s="158">
        <v>9.1999999999999993</v>
      </c>
    </row>
    <row r="32" spans="3:6" ht="14.5" customHeight="1" x14ac:dyDescent="0.45">
      <c r="C32" s="16" t="s">
        <v>55</v>
      </c>
      <c r="D32" s="159">
        <v>24054</v>
      </c>
      <c r="E32" s="159">
        <v>25975</v>
      </c>
      <c r="F32" s="160">
        <v>-7.4</v>
      </c>
    </row>
    <row r="33" spans="3:6" ht="14.5" customHeight="1" x14ac:dyDescent="0.45">
      <c r="C33" s="10" t="s">
        <v>56</v>
      </c>
      <c r="D33" s="157">
        <v>455156</v>
      </c>
      <c r="E33" s="157">
        <v>427487</v>
      </c>
      <c r="F33" s="158">
        <v>6.5</v>
      </c>
    </row>
    <row r="34" spans="3:6" ht="14.5" customHeight="1" x14ac:dyDescent="0.45">
      <c r="C34" s="16" t="s">
        <v>57</v>
      </c>
      <c r="D34" s="159">
        <v>365261</v>
      </c>
      <c r="E34" s="159">
        <v>378369</v>
      </c>
      <c r="F34" s="160">
        <v>-3.5</v>
      </c>
    </row>
    <row r="35" spans="3:6" ht="14.5" customHeight="1" thickBot="1" x14ac:dyDescent="0.5">
      <c r="C35" s="22" t="s">
        <v>58</v>
      </c>
      <c r="D35" s="161">
        <v>820417</v>
      </c>
      <c r="E35" s="161">
        <v>805856</v>
      </c>
      <c r="F35" s="162">
        <v>1.8</v>
      </c>
    </row>
    <row r="37" spans="3:6" ht="24.5" customHeight="1" x14ac:dyDescent="0.45">
      <c r="C37" s="35"/>
      <c r="D37" s="238" t="s">
        <v>161</v>
      </c>
      <c r="E37" s="238"/>
    </row>
    <row r="38" spans="3:6" ht="24.5" customHeight="1" thickBot="1" x14ac:dyDescent="0.5">
      <c r="C38" s="12" t="s">
        <v>70</v>
      </c>
      <c r="D38" s="23" t="s">
        <v>59</v>
      </c>
      <c r="E38" s="23" t="s">
        <v>60</v>
      </c>
    </row>
    <row r="39" spans="3:6" ht="14.5" customHeight="1" x14ac:dyDescent="0.45">
      <c r="C39" s="10" t="s">
        <v>61</v>
      </c>
      <c r="D39" s="14"/>
      <c r="E39" s="14"/>
    </row>
    <row r="40" spans="3:6" ht="14.5" customHeight="1" x14ac:dyDescent="0.45">
      <c r="C40" s="10" t="s">
        <v>62</v>
      </c>
      <c r="D40" s="36">
        <v>0.54200000000000004</v>
      </c>
      <c r="E40" s="36">
        <v>9.0999999999999998E-2</v>
      </c>
    </row>
    <row r="41" spans="3:6" ht="14.5" customHeight="1" x14ac:dyDescent="0.45">
      <c r="C41" s="10" t="s">
        <v>63</v>
      </c>
      <c r="D41" s="36">
        <v>0.26800000000000002</v>
      </c>
      <c r="E41" s="36">
        <v>3.4000000000000002E-2</v>
      </c>
    </row>
    <row r="42" spans="3:6" ht="14.5" customHeight="1" x14ac:dyDescent="0.45">
      <c r="C42" s="10" t="s">
        <v>64</v>
      </c>
      <c r="D42" s="36">
        <v>7.0999999999999994E-2</v>
      </c>
      <c r="E42" s="36">
        <v>2.5999999999999999E-2</v>
      </c>
    </row>
    <row r="43" spans="3:6" ht="14.5" customHeight="1" x14ac:dyDescent="0.45">
      <c r="C43" s="10" t="s">
        <v>123</v>
      </c>
      <c r="D43" s="36">
        <v>0</v>
      </c>
      <c r="E43" s="36">
        <v>0</v>
      </c>
    </row>
    <row r="44" spans="3:6" ht="14.5" customHeight="1" x14ac:dyDescent="0.45">
      <c r="C44" s="10" t="s">
        <v>65</v>
      </c>
      <c r="D44" s="36">
        <v>7.0000000000000001E-3</v>
      </c>
      <c r="E44" s="36">
        <v>6.3E-2</v>
      </c>
    </row>
    <row r="45" spans="3:6" ht="14.5" customHeight="1" x14ac:dyDescent="0.45">
      <c r="C45" s="10" t="s">
        <v>66</v>
      </c>
      <c r="D45" s="36">
        <v>3.0000000000000001E-3</v>
      </c>
      <c r="E45" s="36">
        <v>0.50800000000000001</v>
      </c>
    </row>
    <row r="46" spans="3:6" ht="14.5" customHeight="1" x14ac:dyDescent="0.45">
      <c r="C46" s="10" t="s">
        <v>67</v>
      </c>
      <c r="D46" s="36">
        <v>0.1</v>
      </c>
      <c r="E46" s="36">
        <v>9.1999999999999998E-2</v>
      </c>
    </row>
    <row r="47" spans="3:6" ht="14.5" customHeight="1" x14ac:dyDescent="0.45">
      <c r="C47" s="10" t="s">
        <v>68</v>
      </c>
      <c r="D47" s="36">
        <v>0.01</v>
      </c>
      <c r="E47" s="36">
        <v>7.0000000000000007E-2</v>
      </c>
    </row>
    <row r="48" spans="3:6" ht="14.5" customHeight="1" thickBot="1" x14ac:dyDescent="0.5">
      <c r="C48" s="22" t="s">
        <v>69</v>
      </c>
      <c r="D48" s="120">
        <v>1</v>
      </c>
      <c r="E48" s="120">
        <v>7.1999999999999995E-2</v>
      </c>
    </row>
    <row r="49" spans="3:9" ht="16.5" customHeight="1" x14ac:dyDescent="0.45">
      <c r="C49" s="20"/>
      <c r="D49" s="90"/>
      <c r="E49" s="14"/>
    </row>
    <row r="50" spans="3:9" ht="14.5" customHeight="1" x14ac:dyDescent="0.45">
      <c r="C50" s="10" t="s">
        <v>71</v>
      </c>
      <c r="D50" s="36">
        <v>0.82899999999999996</v>
      </c>
      <c r="E50" s="14"/>
    </row>
    <row r="51" spans="3:9" ht="14.5" customHeight="1" thickBot="1" x14ac:dyDescent="0.5">
      <c r="C51" s="11" t="s">
        <v>72</v>
      </c>
      <c r="D51" s="37">
        <v>0.17100000000000001</v>
      </c>
      <c r="E51" s="14"/>
    </row>
    <row r="53" spans="3:9" ht="24.5" customHeight="1" thickBot="1" x14ac:dyDescent="0.5">
      <c r="C53" s="12" t="s">
        <v>73</v>
      </c>
      <c r="D53" s="23">
        <v>2024</v>
      </c>
      <c r="E53" s="23">
        <v>2025</v>
      </c>
      <c r="F53" s="23">
        <v>2026</v>
      </c>
      <c r="G53" s="23">
        <v>2027</v>
      </c>
      <c r="H53" s="23">
        <v>2028</v>
      </c>
      <c r="I53" s="23" t="s">
        <v>124</v>
      </c>
    </row>
    <row r="54" spans="3:9" x14ac:dyDescent="0.45">
      <c r="C54" s="38" t="s">
        <v>74</v>
      </c>
      <c r="D54" s="36">
        <v>3.6999999999999998E-2</v>
      </c>
      <c r="E54" s="36">
        <v>0.02</v>
      </c>
      <c r="F54" s="36">
        <v>9.2999999999999999E-2</v>
      </c>
      <c r="G54" s="36">
        <v>7.0000000000000007E-2</v>
      </c>
      <c r="H54" s="36">
        <v>0.11700000000000001</v>
      </c>
      <c r="I54" s="36">
        <v>0.66400000000000003</v>
      </c>
    </row>
    <row r="56" spans="3:9" ht="14.5" customHeight="1" x14ac:dyDescent="0.45">
      <c r="C56" s="237" t="s">
        <v>75</v>
      </c>
      <c r="D56" s="237"/>
      <c r="E56" s="237"/>
      <c r="F56" s="237"/>
      <c r="G56" s="237"/>
      <c r="H56" s="237"/>
      <c r="I56" s="237"/>
    </row>
    <row r="57" spans="3:9" ht="14" customHeight="1" x14ac:dyDescent="0.45">
      <c r="C57" s="237" t="s">
        <v>76</v>
      </c>
      <c r="D57" s="237"/>
      <c r="E57" s="237"/>
      <c r="F57" s="237"/>
      <c r="G57" s="237"/>
      <c r="H57" s="237"/>
      <c r="I57" s="237"/>
    </row>
  </sheetData>
  <mergeCells count="4">
    <mergeCell ref="D37:E37"/>
    <mergeCell ref="C56:I56"/>
    <mergeCell ref="C57:I57"/>
    <mergeCell ref="B2:B3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4E3B-ABA7-4245-99B1-DCC637B0A7F4}">
  <dimension ref="B2:V43"/>
  <sheetViews>
    <sheetView showGridLines="0" zoomScale="40" zoomScaleNormal="40" zoomScaleSheetLayoutView="55" workbookViewId="0">
      <selection activeCell="B2" sqref="B2"/>
    </sheetView>
  </sheetViews>
  <sheetFormatPr defaultColWidth="8.7265625" defaultRowHeight="18" x14ac:dyDescent="0.35"/>
  <cols>
    <col min="1" max="1" width="3.453125" style="123" customWidth="1"/>
    <col min="2" max="2" width="48.81640625" style="123" customWidth="1"/>
    <col min="3" max="3" width="35.08984375" style="124" customWidth="1"/>
    <col min="4" max="4" width="27.26953125" style="123" customWidth="1"/>
    <col min="5" max="5" width="32.1796875" style="123" customWidth="1"/>
    <col min="6" max="7" width="4.81640625" style="123" customWidth="1"/>
    <col min="8" max="8" width="57.81640625" style="123" customWidth="1"/>
    <col min="9" max="9" width="23.26953125" style="124" customWidth="1"/>
    <col min="10" max="11" width="23.26953125" style="123" customWidth="1"/>
    <col min="12" max="13" width="8.7265625" style="123"/>
    <col min="14" max="14" width="13.7265625" style="123" customWidth="1"/>
    <col min="15" max="16" width="8.7265625" style="123"/>
    <col min="17" max="17" width="16.1796875" style="123" bestFit="1" customWidth="1"/>
    <col min="18" max="24" width="14.6328125" style="123" customWidth="1"/>
    <col min="25" max="16384" width="8.7265625" style="123"/>
  </cols>
  <sheetData>
    <row r="2" spans="2:14" ht="29.5" x14ac:dyDescent="0.35">
      <c r="B2" s="121" t="s">
        <v>158</v>
      </c>
      <c r="C2" s="122"/>
    </row>
    <row r="3" spans="2:14" ht="26" x14ac:dyDescent="0.35">
      <c r="B3" s="243" t="s">
        <v>125</v>
      </c>
      <c r="C3" s="243"/>
    </row>
    <row r="5" spans="2:14" ht="7" customHeight="1" x14ac:dyDescent="0.35"/>
    <row r="6" spans="2:14" ht="7" customHeight="1" x14ac:dyDescent="0.35"/>
    <row r="7" spans="2:14" ht="56.15" customHeight="1" x14ac:dyDescent="0.35">
      <c r="B7" s="244" t="s">
        <v>126</v>
      </c>
      <c r="C7" s="239" t="s">
        <v>162</v>
      </c>
      <c r="D7" s="240"/>
      <c r="E7" s="241"/>
      <c r="H7" s="244" t="s">
        <v>126</v>
      </c>
      <c r="I7" s="239" t="s">
        <v>161</v>
      </c>
      <c r="J7" s="240"/>
      <c r="K7" s="241"/>
    </row>
    <row r="8" spans="2:14" ht="8.5" customHeight="1" x14ac:dyDescent="0.35">
      <c r="B8" s="245"/>
      <c r="C8" s="125"/>
      <c r="D8" s="126"/>
      <c r="E8" s="127"/>
      <c r="H8" s="245"/>
      <c r="I8" s="125"/>
      <c r="J8" s="126"/>
      <c r="K8" s="127"/>
    </row>
    <row r="9" spans="2:14" ht="49" customHeight="1" x14ac:dyDescent="0.35">
      <c r="B9" s="246"/>
      <c r="C9" s="128" t="s">
        <v>159</v>
      </c>
      <c r="D9" s="129" t="s">
        <v>127</v>
      </c>
      <c r="E9" s="130" t="s">
        <v>172</v>
      </c>
      <c r="H9" s="246"/>
      <c r="I9" s="128" t="s">
        <v>128</v>
      </c>
      <c r="J9" s="129" t="s">
        <v>127</v>
      </c>
      <c r="K9" s="130" t="s">
        <v>129</v>
      </c>
    </row>
    <row r="10" spans="2:14" ht="6.65" customHeight="1" x14ac:dyDescent="0.35">
      <c r="B10" s="127"/>
      <c r="C10" s="131"/>
      <c r="D10" s="132"/>
      <c r="E10" s="132"/>
      <c r="H10" s="127"/>
      <c r="I10" s="131"/>
      <c r="J10" s="132"/>
      <c r="K10" s="132"/>
    </row>
    <row r="11" spans="2:14" ht="25" customHeight="1" x14ac:dyDescent="0.35">
      <c r="B11" s="133" t="s">
        <v>168</v>
      </c>
      <c r="C11" s="163">
        <v>2667</v>
      </c>
      <c r="D11" s="164" t="s">
        <v>151</v>
      </c>
      <c r="E11" s="163">
        <v>2667</v>
      </c>
      <c r="H11" s="133" t="s">
        <v>130</v>
      </c>
      <c r="I11" s="163">
        <v>7182</v>
      </c>
      <c r="J11" s="164" t="s">
        <v>151</v>
      </c>
      <c r="K11" s="163">
        <v>7182</v>
      </c>
    </row>
    <row r="12" spans="2:14" ht="23" x14ac:dyDescent="0.35">
      <c r="B12" s="134" t="s">
        <v>131</v>
      </c>
      <c r="C12" s="163">
        <v>213</v>
      </c>
      <c r="D12" s="165" t="s">
        <v>151</v>
      </c>
      <c r="E12" s="163">
        <v>213</v>
      </c>
      <c r="H12" s="134" t="s">
        <v>132</v>
      </c>
      <c r="I12" s="163">
        <v>2096</v>
      </c>
      <c r="J12" s="165">
        <v>-2096</v>
      </c>
      <c r="K12" s="163" t="s">
        <v>151</v>
      </c>
    </row>
    <row r="13" spans="2:14" ht="23" x14ac:dyDescent="0.35">
      <c r="B13" s="134" t="s">
        <v>133</v>
      </c>
      <c r="C13" s="163">
        <v>414</v>
      </c>
      <c r="D13" s="165" t="s">
        <v>151</v>
      </c>
      <c r="E13" s="163">
        <v>414</v>
      </c>
      <c r="H13" s="135" t="s">
        <v>130</v>
      </c>
      <c r="I13" s="166">
        <v>9278</v>
      </c>
      <c r="J13" s="166">
        <v>-2096</v>
      </c>
      <c r="K13" s="166">
        <v>7182</v>
      </c>
    </row>
    <row r="14" spans="2:14" ht="23" x14ac:dyDescent="0.35">
      <c r="B14" s="134" t="s">
        <v>134</v>
      </c>
      <c r="C14" s="163" t="s">
        <v>151</v>
      </c>
      <c r="D14" s="165" t="s">
        <v>151</v>
      </c>
      <c r="E14" s="163" t="s">
        <v>151</v>
      </c>
      <c r="H14" s="134"/>
      <c r="I14" s="165"/>
      <c r="J14" s="165"/>
      <c r="K14" s="163"/>
      <c r="N14" s="136"/>
    </row>
    <row r="15" spans="2:14" ht="25" x14ac:dyDescent="0.35">
      <c r="B15" s="134" t="s">
        <v>169</v>
      </c>
      <c r="C15" s="163">
        <v>2785</v>
      </c>
      <c r="D15" s="165">
        <v>-2785</v>
      </c>
      <c r="E15" s="163" t="s">
        <v>151</v>
      </c>
      <c r="H15" s="134" t="s">
        <v>173</v>
      </c>
      <c r="I15" s="165">
        <v>3776</v>
      </c>
      <c r="J15" s="165" t="s">
        <v>151</v>
      </c>
      <c r="K15" s="163">
        <v>3776</v>
      </c>
      <c r="M15" s="137"/>
      <c r="N15" s="136"/>
    </row>
    <row r="16" spans="2:14" ht="25" x14ac:dyDescent="0.35">
      <c r="B16" s="134" t="s">
        <v>170</v>
      </c>
      <c r="C16" s="163">
        <v>-405</v>
      </c>
      <c r="D16" s="165" t="s">
        <v>151</v>
      </c>
      <c r="E16" s="163">
        <v>-405</v>
      </c>
      <c r="H16" s="134" t="s">
        <v>135</v>
      </c>
      <c r="I16" s="165">
        <v>3754</v>
      </c>
      <c r="J16" s="165">
        <v>-3754</v>
      </c>
      <c r="K16" s="163" t="s">
        <v>151</v>
      </c>
      <c r="N16" s="136"/>
    </row>
    <row r="17" spans="2:14" ht="23" x14ac:dyDescent="0.35">
      <c r="B17" s="135" t="s">
        <v>136</v>
      </c>
      <c r="C17" s="166">
        <v>5674</v>
      </c>
      <c r="D17" s="166">
        <v>-2785</v>
      </c>
      <c r="E17" s="166">
        <v>2889</v>
      </c>
      <c r="H17" s="134" t="s">
        <v>137</v>
      </c>
      <c r="I17" s="165">
        <v>5379</v>
      </c>
      <c r="J17" s="165" t="s">
        <v>151</v>
      </c>
      <c r="K17" s="163">
        <v>5379</v>
      </c>
      <c r="N17" s="138">
        <f>I15+I17</f>
        <v>9155</v>
      </c>
    </row>
    <row r="18" spans="2:14" ht="23" x14ac:dyDescent="0.35">
      <c r="B18" s="139"/>
      <c r="C18" s="167"/>
      <c r="D18" s="168"/>
      <c r="E18" s="168"/>
      <c r="H18" s="134" t="s">
        <v>138</v>
      </c>
      <c r="I18" s="165">
        <v>117</v>
      </c>
      <c r="J18" s="165">
        <v>-117</v>
      </c>
      <c r="K18" s="163" t="s">
        <v>151</v>
      </c>
      <c r="N18" s="136"/>
    </row>
    <row r="19" spans="2:14" ht="25" x14ac:dyDescent="0.35">
      <c r="B19" s="134" t="s">
        <v>171</v>
      </c>
      <c r="C19" s="165" t="s">
        <v>151</v>
      </c>
      <c r="D19" s="165">
        <v>174</v>
      </c>
      <c r="E19" s="165">
        <v>174</v>
      </c>
      <c r="H19" s="135" t="s">
        <v>139</v>
      </c>
      <c r="I19" s="166">
        <v>13026</v>
      </c>
      <c r="J19" s="166">
        <v>-3871</v>
      </c>
      <c r="K19" s="166">
        <v>9155</v>
      </c>
      <c r="N19" s="136"/>
    </row>
    <row r="20" spans="2:14" ht="23" x14ac:dyDescent="0.35">
      <c r="B20" s="139"/>
      <c r="C20" s="167"/>
      <c r="D20" s="168"/>
      <c r="E20" s="168"/>
      <c r="H20" s="139"/>
      <c r="I20" s="167"/>
      <c r="J20" s="168"/>
      <c r="K20" s="168"/>
      <c r="N20" s="136"/>
    </row>
    <row r="21" spans="2:14" ht="23" x14ac:dyDescent="0.35">
      <c r="B21" s="135" t="s">
        <v>140</v>
      </c>
      <c r="C21" s="166">
        <v>5674</v>
      </c>
      <c r="D21" s="166">
        <v>-2611</v>
      </c>
      <c r="E21" s="166">
        <v>3063</v>
      </c>
      <c r="H21" s="135" t="s">
        <v>141</v>
      </c>
      <c r="I21" s="166">
        <v>3748</v>
      </c>
      <c r="J21" s="166">
        <v>-1775</v>
      </c>
      <c r="K21" s="166">
        <v>1972</v>
      </c>
      <c r="N21" s="140"/>
    </row>
    <row r="22" spans="2:14" ht="4.5" customHeight="1" x14ac:dyDescent="0.35">
      <c r="B22" s="141"/>
      <c r="C22" s="142"/>
      <c r="D22" s="142"/>
      <c r="E22" s="142"/>
      <c r="I22" s="142"/>
      <c r="J22" s="142"/>
      <c r="K22" s="142"/>
      <c r="N22" s="136"/>
    </row>
    <row r="23" spans="2:14" s="144" customFormat="1" ht="23" customHeight="1" x14ac:dyDescent="0.35">
      <c r="B23" s="242" t="s">
        <v>163</v>
      </c>
      <c r="C23" s="242"/>
      <c r="D23" s="242"/>
      <c r="E23" s="242"/>
      <c r="F23" s="242"/>
      <c r="G23" s="242"/>
      <c r="H23" s="242"/>
      <c r="N23" s="145"/>
    </row>
    <row r="24" spans="2:14" s="144" customFormat="1" ht="16.5" customHeight="1" x14ac:dyDescent="0.35">
      <c r="B24" s="143" t="s">
        <v>164</v>
      </c>
      <c r="C24" s="123"/>
      <c r="D24" s="123"/>
      <c r="E24" s="123"/>
      <c r="F24" s="123"/>
      <c r="G24" s="123"/>
      <c r="H24" s="123"/>
      <c r="N24" s="145"/>
    </row>
    <row r="25" spans="2:14" s="144" customFormat="1" ht="16.5" customHeight="1" x14ac:dyDescent="0.35">
      <c r="B25" s="242" t="s">
        <v>165</v>
      </c>
      <c r="C25" s="242"/>
      <c r="D25" s="242"/>
      <c r="E25" s="123"/>
      <c r="F25" s="123"/>
      <c r="G25" s="123"/>
      <c r="H25" s="123"/>
      <c r="N25" s="145"/>
    </row>
    <row r="26" spans="2:14" s="144" customFormat="1" ht="16.5" customHeight="1" x14ac:dyDescent="0.35">
      <c r="B26" s="242" t="s">
        <v>166</v>
      </c>
      <c r="C26" s="242"/>
      <c r="D26" s="242"/>
      <c r="E26" s="242"/>
      <c r="F26" s="242"/>
      <c r="G26" s="242"/>
      <c r="H26" s="123"/>
      <c r="N26" s="145"/>
    </row>
    <row r="27" spans="2:14" s="144" customFormat="1" ht="16.5" customHeight="1" x14ac:dyDescent="0.35">
      <c r="B27" s="143" t="s">
        <v>167</v>
      </c>
      <c r="C27" s="141"/>
      <c r="D27" s="141"/>
      <c r="E27" s="141"/>
      <c r="F27" s="141"/>
      <c r="G27" s="141"/>
      <c r="H27" s="141"/>
      <c r="N27" s="145"/>
    </row>
    <row r="28" spans="2:14" s="144" customFormat="1" ht="16.5" customHeight="1" x14ac:dyDescent="0.35">
      <c r="B28" s="143"/>
      <c r="C28" s="141"/>
      <c r="D28" s="141"/>
      <c r="E28" s="141"/>
      <c r="F28" s="141"/>
      <c r="G28" s="141"/>
      <c r="H28" s="141"/>
      <c r="I28" s="145"/>
      <c r="J28" s="145"/>
      <c r="K28" s="145"/>
      <c r="L28" s="145"/>
      <c r="M28" s="145"/>
      <c r="N28" s="145"/>
    </row>
    <row r="29" spans="2:14" ht="43.5" customHeight="1" x14ac:dyDescent="0.45">
      <c r="B29" s="141"/>
      <c r="C29" s="123"/>
      <c r="H29" s="144"/>
      <c r="I29" s="146">
        <v>18.024999999999999</v>
      </c>
      <c r="J29" s="136"/>
      <c r="K29" s="136"/>
      <c r="L29" s="136"/>
      <c r="M29" s="136"/>
      <c r="N29" s="136"/>
    </row>
    <row r="30" spans="2:14" ht="16.5" customHeight="1" x14ac:dyDescent="0.35">
      <c r="B30" s="141"/>
      <c r="C30" s="123"/>
      <c r="I30" s="136"/>
      <c r="J30" s="136"/>
      <c r="K30" s="147"/>
      <c r="L30" s="136"/>
      <c r="M30" s="136"/>
      <c r="N30" s="136"/>
    </row>
    <row r="31" spans="2:14" x14ac:dyDescent="0.35">
      <c r="C31" s="123"/>
      <c r="I31" s="138"/>
      <c r="J31" s="136"/>
      <c r="K31" s="148"/>
      <c r="L31" s="136"/>
      <c r="M31" s="136"/>
      <c r="N31" s="136"/>
    </row>
    <row r="32" spans="2:14" ht="29.5" x14ac:dyDescent="0.35">
      <c r="C32" s="123"/>
      <c r="I32" s="149"/>
      <c r="J32" s="136"/>
      <c r="K32" s="150">
        <f>K21/E21</f>
        <v>0.64381325497877895</v>
      </c>
      <c r="L32" s="136"/>
      <c r="M32" s="136"/>
      <c r="N32" s="136"/>
    </row>
    <row r="33" spans="3:22" x14ac:dyDescent="0.35">
      <c r="C33" s="123"/>
      <c r="I33" s="136"/>
      <c r="J33" s="136"/>
      <c r="K33" s="136"/>
      <c r="L33" s="136"/>
      <c r="M33" s="136"/>
      <c r="N33" s="136"/>
    </row>
    <row r="34" spans="3:22" ht="5.5" customHeight="1" x14ac:dyDescent="0.35">
      <c r="C34" s="123"/>
      <c r="I34" s="136"/>
      <c r="J34" s="136"/>
      <c r="K34" s="136"/>
      <c r="L34" s="136"/>
      <c r="M34" s="136"/>
      <c r="N34" s="136"/>
    </row>
    <row r="35" spans="3:22" x14ac:dyDescent="0.35">
      <c r="C35" s="123"/>
      <c r="I35" s="136"/>
      <c r="J35" s="136"/>
      <c r="K35" s="136"/>
      <c r="L35" s="136"/>
      <c r="M35" s="136"/>
      <c r="N35" s="136"/>
    </row>
    <row r="36" spans="3:22" ht="21" customHeight="1" x14ac:dyDescent="0.35">
      <c r="C36" s="123"/>
      <c r="I36" s="136"/>
      <c r="J36" s="136"/>
      <c r="K36" s="136"/>
      <c r="L36" s="136"/>
      <c r="M36" s="136"/>
      <c r="N36" s="136"/>
    </row>
    <row r="37" spans="3:22" x14ac:dyDescent="0.35">
      <c r="C37" s="123"/>
      <c r="I37" s="136"/>
      <c r="J37" s="136"/>
      <c r="K37" s="136"/>
      <c r="L37" s="136"/>
      <c r="M37" s="136"/>
      <c r="N37" s="136"/>
    </row>
    <row r="38" spans="3:22" ht="5.5" customHeight="1" x14ac:dyDescent="0.35">
      <c r="C38" s="123"/>
      <c r="I38" s="136"/>
      <c r="J38" s="136"/>
      <c r="K38" s="136"/>
      <c r="L38" s="136"/>
      <c r="M38" s="136"/>
      <c r="N38" s="136"/>
    </row>
    <row r="39" spans="3:22" x14ac:dyDescent="0.35">
      <c r="C39" s="123"/>
      <c r="I39" s="136"/>
      <c r="J39" s="136"/>
      <c r="K39" s="136"/>
      <c r="L39" s="136"/>
      <c r="M39" s="136"/>
      <c r="N39" s="136"/>
    </row>
    <row r="40" spans="3:22" x14ac:dyDescent="0.35">
      <c r="C40" s="123"/>
      <c r="I40" s="147">
        <f>+'[1]FMX BS'!D21+'[1]FMX BS'!D22+'[1]FMX BS'!D27</f>
        <v>155116</v>
      </c>
      <c r="J40" s="151">
        <f>I40/I29</f>
        <v>8605.6033287101254</v>
      </c>
      <c r="K40" s="136"/>
      <c r="L40" s="136"/>
      <c r="M40" s="136"/>
      <c r="N40" s="136"/>
      <c r="R40" s="152"/>
      <c r="S40" s="152"/>
      <c r="T40" s="152"/>
      <c r="U40" s="152"/>
    </row>
    <row r="41" spans="3:22" x14ac:dyDescent="0.35">
      <c r="I41" s="147"/>
      <c r="J41" s="136"/>
      <c r="K41" s="136"/>
      <c r="L41" s="136"/>
      <c r="M41" s="136"/>
      <c r="N41" s="136"/>
      <c r="R41" s="124"/>
      <c r="S41" s="124"/>
      <c r="T41" s="124"/>
      <c r="U41" s="124"/>
      <c r="V41" s="153"/>
    </row>
    <row r="43" spans="3:22" x14ac:dyDescent="0.35">
      <c r="R43" s="153"/>
      <c r="S43" s="153"/>
      <c r="T43" s="153"/>
      <c r="U43" s="153"/>
      <c r="V43" s="153"/>
    </row>
  </sheetData>
  <mergeCells count="8">
    <mergeCell ref="I7:K7"/>
    <mergeCell ref="B23:H23"/>
    <mergeCell ref="B25:D25"/>
    <mergeCell ref="B26:G26"/>
    <mergeCell ref="B3:C3"/>
    <mergeCell ref="B7:B9"/>
    <mergeCell ref="C7:E7"/>
    <mergeCell ref="H7:H9"/>
  </mergeCells>
  <pageMargins left="0.7" right="0.7" top="0.75" bottom="0.75" header="0.3" footer="0.3"/>
  <pageSetup orientation="portrait" horizontalDpi="4294967293" r:id="rId1"/>
  <headerFooter>
    <oddFooter>&amp;L_x000D_&amp;1#&amp;"Calibri"&amp;10&amp;K000000 Información de uso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979CF-78F2-4648-95ED-E37D025A4E8D}">
  <dimension ref="B2:N34"/>
  <sheetViews>
    <sheetView showGridLines="0" zoomScale="60" zoomScaleNormal="6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9" width="3" style="1" customWidth="1"/>
    <col min="10" max="14" width="7.7265625" style="1" customWidth="1"/>
    <col min="15" max="16384" width="8.7265625" style="1"/>
  </cols>
  <sheetData>
    <row r="2" spans="2:14" ht="21.5" customHeight="1" x14ac:dyDescent="0.45">
      <c r="B2" s="248"/>
      <c r="C2" s="4" t="s">
        <v>142</v>
      </c>
    </row>
    <row r="3" spans="2:14" ht="18" customHeight="1" x14ac:dyDescent="0.45">
      <c r="B3" s="248"/>
      <c r="C3" s="5" t="s">
        <v>22</v>
      </c>
    </row>
    <row r="5" spans="2:14" ht="20" customHeight="1" x14ac:dyDescent="0.45">
      <c r="D5" s="249" t="s">
        <v>174</v>
      </c>
      <c r="E5" s="249"/>
      <c r="F5" s="249"/>
      <c r="G5" s="249"/>
      <c r="H5" s="249"/>
      <c r="J5" s="249" t="s">
        <v>175</v>
      </c>
      <c r="K5" s="249"/>
      <c r="L5" s="249"/>
      <c r="M5" s="249"/>
      <c r="N5" s="249"/>
    </row>
    <row r="6" spans="2:14" ht="30" customHeight="1" thickBot="1" x14ac:dyDescent="0.5">
      <c r="C6" s="183"/>
      <c r="D6" s="184">
        <v>2024</v>
      </c>
      <c r="E6" s="184" t="s">
        <v>23</v>
      </c>
      <c r="F6" s="184">
        <v>2023</v>
      </c>
      <c r="G6" s="184" t="s">
        <v>23</v>
      </c>
      <c r="H6" s="184" t="s">
        <v>0</v>
      </c>
      <c r="J6" s="184">
        <v>2024</v>
      </c>
      <c r="K6" s="184" t="s">
        <v>23</v>
      </c>
      <c r="L6" s="184">
        <v>2023</v>
      </c>
      <c r="M6" s="184" t="s">
        <v>23</v>
      </c>
      <c r="N6" s="184" t="s">
        <v>0</v>
      </c>
    </row>
    <row r="7" spans="2:14" ht="14.5" customHeight="1" x14ac:dyDescent="0.45">
      <c r="C7" s="10" t="s">
        <v>20</v>
      </c>
      <c r="D7" s="30">
        <v>78526</v>
      </c>
      <c r="E7" s="69">
        <v>100</v>
      </c>
      <c r="F7" s="30">
        <v>72099</v>
      </c>
      <c r="G7" s="69">
        <v>100</v>
      </c>
      <c r="H7" s="28">
        <v>8.9</v>
      </c>
      <c r="J7" s="30">
        <v>148611</v>
      </c>
      <c r="K7" s="69">
        <v>100</v>
      </c>
      <c r="L7" s="30">
        <v>132970</v>
      </c>
      <c r="M7" s="69">
        <v>100</v>
      </c>
      <c r="N7" s="28">
        <v>11.8</v>
      </c>
    </row>
    <row r="8" spans="2:14" ht="14.5" customHeight="1" x14ac:dyDescent="0.45">
      <c r="C8" s="16" t="s">
        <v>1</v>
      </c>
      <c r="D8" s="29">
        <v>43898</v>
      </c>
      <c r="E8" s="91">
        <v>55.9</v>
      </c>
      <c r="F8" s="29">
        <v>42556</v>
      </c>
      <c r="G8" s="91">
        <v>59</v>
      </c>
      <c r="H8" s="27">
        <v>3.2</v>
      </c>
      <c r="J8" s="29">
        <v>84562</v>
      </c>
      <c r="K8" s="91">
        <v>56.9</v>
      </c>
      <c r="L8" s="29">
        <v>78881</v>
      </c>
      <c r="M8" s="91">
        <v>59.3</v>
      </c>
      <c r="N8" s="27">
        <v>7.2</v>
      </c>
    </row>
    <row r="9" spans="2:14" ht="14.5" customHeight="1" x14ac:dyDescent="0.45">
      <c r="C9" s="40" t="s">
        <v>2</v>
      </c>
      <c r="D9" s="43">
        <v>34627</v>
      </c>
      <c r="E9" s="92">
        <v>44.1</v>
      </c>
      <c r="F9" s="43">
        <v>29543</v>
      </c>
      <c r="G9" s="92">
        <v>41</v>
      </c>
      <c r="H9" s="48">
        <v>17.2</v>
      </c>
      <c r="J9" s="43">
        <v>64049</v>
      </c>
      <c r="K9" s="92">
        <v>43.1</v>
      </c>
      <c r="L9" s="43">
        <v>54089</v>
      </c>
      <c r="M9" s="92">
        <v>40.700000000000003</v>
      </c>
      <c r="N9" s="48">
        <v>18.399999999999999</v>
      </c>
    </row>
    <row r="10" spans="2:14" ht="14.5" customHeight="1" x14ac:dyDescent="0.45">
      <c r="C10" s="10" t="s">
        <v>24</v>
      </c>
      <c r="D10" s="30">
        <v>1916</v>
      </c>
      <c r="E10" s="69">
        <v>2.4</v>
      </c>
      <c r="F10" s="30">
        <v>1650</v>
      </c>
      <c r="G10" s="69">
        <v>2.2999999999999998</v>
      </c>
      <c r="H10" s="28">
        <v>16.100000000000001</v>
      </c>
      <c r="J10" s="30">
        <v>3439</v>
      </c>
      <c r="K10" s="69">
        <v>2.2999999999999998</v>
      </c>
      <c r="L10" s="30">
        <v>2770</v>
      </c>
      <c r="M10" s="69">
        <v>2.1</v>
      </c>
      <c r="N10" s="28">
        <v>24.2</v>
      </c>
    </row>
    <row r="11" spans="2:14" ht="14.5" customHeight="1" x14ac:dyDescent="0.45">
      <c r="C11" s="10" t="s">
        <v>25</v>
      </c>
      <c r="D11" s="30">
        <v>24857</v>
      </c>
      <c r="E11" s="69">
        <v>31.7</v>
      </c>
      <c r="F11" s="30">
        <v>20632</v>
      </c>
      <c r="G11" s="69">
        <v>28.6</v>
      </c>
      <c r="H11" s="28">
        <v>20.5</v>
      </c>
      <c r="J11" s="30">
        <v>47687</v>
      </c>
      <c r="K11" s="69">
        <v>32.1</v>
      </c>
      <c r="L11" s="30">
        <v>39577</v>
      </c>
      <c r="M11" s="69">
        <v>29.8</v>
      </c>
      <c r="N11" s="28">
        <v>20.5</v>
      </c>
    </row>
    <row r="12" spans="2:14" ht="14.5" customHeight="1" x14ac:dyDescent="0.45">
      <c r="C12" s="16" t="s">
        <v>77</v>
      </c>
      <c r="D12" s="29">
        <v>97</v>
      </c>
      <c r="E12" s="91">
        <v>0.1</v>
      </c>
      <c r="F12" s="29">
        <v>50</v>
      </c>
      <c r="G12" s="91">
        <v>0.1</v>
      </c>
      <c r="H12" s="27">
        <v>94.6</v>
      </c>
      <c r="J12" s="29">
        <v>188</v>
      </c>
      <c r="K12" s="91">
        <v>0.1</v>
      </c>
      <c r="L12" s="29">
        <v>70</v>
      </c>
      <c r="M12" s="91">
        <v>0.1</v>
      </c>
      <c r="N12" s="27">
        <v>167.9</v>
      </c>
    </row>
    <row r="13" spans="2:14" ht="14.5" customHeight="1" x14ac:dyDescent="0.45">
      <c r="C13" s="40" t="s">
        <v>17</v>
      </c>
      <c r="D13" s="43">
        <v>7757</v>
      </c>
      <c r="E13" s="92">
        <v>9.9</v>
      </c>
      <c r="F13" s="43">
        <v>7211</v>
      </c>
      <c r="G13" s="92">
        <v>10</v>
      </c>
      <c r="H13" s="48">
        <v>7.6</v>
      </c>
      <c r="J13" s="43">
        <v>12735</v>
      </c>
      <c r="K13" s="92">
        <v>8.6</v>
      </c>
      <c r="L13" s="43">
        <v>11672</v>
      </c>
      <c r="M13" s="92">
        <v>8.8000000000000007</v>
      </c>
      <c r="N13" s="48">
        <v>9.1</v>
      </c>
    </row>
    <row r="14" spans="2:14" ht="14.5" customHeight="1" x14ac:dyDescent="0.45">
      <c r="C14" s="10" t="s">
        <v>18</v>
      </c>
      <c r="D14" s="30">
        <v>2989</v>
      </c>
      <c r="E14" s="69">
        <v>4.0999999999999996</v>
      </c>
      <c r="F14" s="30">
        <v>3033</v>
      </c>
      <c r="G14" s="69">
        <v>4.2</v>
      </c>
      <c r="H14" s="28">
        <v>-1.5</v>
      </c>
      <c r="J14" s="30">
        <v>5882</v>
      </c>
      <c r="K14" s="69">
        <v>4.2</v>
      </c>
      <c r="L14" s="30">
        <v>6055</v>
      </c>
      <c r="M14" s="69">
        <v>4.5999999999999996</v>
      </c>
      <c r="N14" s="28">
        <v>-2.9</v>
      </c>
    </row>
    <row r="15" spans="2:14" ht="14.5" customHeight="1" x14ac:dyDescent="0.45">
      <c r="C15" s="16" t="s">
        <v>19</v>
      </c>
      <c r="D15" s="29">
        <v>1036</v>
      </c>
      <c r="E15" s="91">
        <v>0.8</v>
      </c>
      <c r="F15" s="29">
        <v>229</v>
      </c>
      <c r="G15" s="91">
        <v>0.3</v>
      </c>
      <c r="H15" s="27" t="s">
        <v>121</v>
      </c>
      <c r="J15" s="29">
        <v>1893</v>
      </c>
      <c r="K15" s="91">
        <v>0.8</v>
      </c>
      <c r="L15" s="29">
        <v>443</v>
      </c>
      <c r="M15" s="91">
        <v>0.3</v>
      </c>
      <c r="N15" s="27" t="s">
        <v>121</v>
      </c>
    </row>
    <row r="16" spans="2:14" ht="14.5" customHeight="1" x14ac:dyDescent="0.45">
      <c r="C16" s="41" t="s">
        <v>157</v>
      </c>
      <c r="D16" s="44">
        <v>11781</v>
      </c>
      <c r="E16" s="93">
        <v>14.7</v>
      </c>
      <c r="F16" s="44">
        <v>10473</v>
      </c>
      <c r="G16" s="93">
        <v>14.5</v>
      </c>
      <c r="H16" s="49">
        <v>12.5</v>
      </c>
      <c r="J16" s="44">
        <v>20510</v>
      </c>
      <c r="K16" s="93">
        <v>13.6</v>
      </c>
      <c r="L16" s="44">
        <v>18170</v>
      </c>
      <c r="M16" s="93">
        <v>13.7</v>
      </c>
      <c r="N16" s="49">
        <v>12.9</v>
      </c>
    </row>
    <row r="17" spans="3:14" ht="14.5" customHeight="1" thickBot="1" x14ac:dyDescent="0.5">
      <c r="C17" s="185" t="s">
        <v>26</v>
      </c>
      <c r="D17" s="186">
        <v>4749</v>
      </c>
      <c r="E17" s="187"/>
      <c r="F17" s="186">
        <v>3258</v>
      </c>
      <c r="G17" s="187"/>
      <c r="H17" s="188">
        <v>45.8</v>
      </c>
      <c r="J17" s="186">
        <v>8020</v>
      </c>
      <c r="K17" s="187"/>
      <c r="L17" s="186">
        <v>5606</v>
      </c>
      <c r="M17" s="187"/>
      <c r="N17" s="188">
        <v>43</v>
      </c>
    </row>
    <row r="18" spans="3:14" ht="14.5" customHeight="1" x14ac:dyDescent="0.45">
      <c r="C18" s="10"/>
      <c r="D18" s="45"/>
      <c r="E18" s="39"/>
      <c r="F18" s="45"/>
      <c r="G18" s="39"/>
      <c r="H18" s="39"/>
      <c r="J18" s="45"/>
      <c r="K18" s="39"/>
      <c r="L18" s="45"/>
      <c r="M18" s="39"/>
      <c r="N18" s="39"/>
    </row>
    <row r="19" spans="3:14" ht="25" customHeight="1" x14ac:dyDescent="0.45">
      <c r="C19" s="189" t="s">
        <v>78</v>
      </c>
      <c r="D19" s="46"/>
      <c r="E19" s="26"/>
      <c r="F19" s="45"/>
      <c r="G19" s="39"/>
      <c r="H19" s="39"/>
      <c r="J19" s="46"/>
      <c r="K19" s="26"/>
      <c r="L19" s="45"/>
      <c r="M19" s="39"/>
      <c r="N19" s="39"/>
    </row>
    <row r="20" spans="3:14" ht="14.5" customHeight="1" x14ac:dyDescent="0.45">
      <c r="C20" s="38" t="s">
        <v>79</v>
      </c>
      <c r="D20" s="47"/>
      <c r="E20" s="13"/>
      <c r="F20" s="47"/>
      <c r="G20" s="14"/>
      <c r="H20" s="69"/>
      <c r="J20" s="47">
        <v>23680</v>
      </c>
      <c r="K20" s="13"/>
      <c r="L20" s="47">
        <v>22059</v>
      </c>
      <c r="M20" s="14"/>
      <c r="N20" s="169">
        <v>7.3</v>
      </c>
    </row>
    <row r="21" spans="3:14" ht="14.5" customHeight="1" x14ac:dyDescent="0.45">
      <c r="C21" s="10" t="s">
        <v>80</v>
      </c>
      <c r="D21" s="30"/>
      <c r="E21" s="39"/>
      <c r="F21" s="30"/>
      <c r="G21" s="39"/>
      <c r="H21" s="28"/>
      <c r="J21" s="30">
        <v>22658</v>
      </c>
      <c r="K21" s="39"/>
      <c r="L21" s="30">
        <v>21389</v>
      </c>
      <c r="M21" s="39"/>
      <c r="N21" s="28">
        <v>5.9</v>
      </c>
    </row>
    <row r="22" spans="3:14" ht="14.5" customHeight="1" x14ac:dyDescent="0.45">
      <c r="C22" s="16" t="s">
        <v>81</v>
      </c>
      <c r="D22" s="29"/>
      <c r="E22" s="17"/>
      <c r="F22" s="29"/>
      <c r="G22" s="17"/>
      <c r="H22" s="27"/>
      <c r="J22" s="29">
        <v>1022</v>
      </c>
      <c r="K22" s="17"/>
      <c r="L22" s="29">
        <v>670</v>
      </c>
      <c r="M22" s="17"/>
      <c r="N22" s="27">
        <v>52.5</v>
      </c>
    </row>
    <row r="23" spans="3:14" ht="14.5" customHeight="1" x14ac:dyDescent="0.45">
      <c r="C23" s="10"/>
      <c r="D23" s="30"/>
      <c r="E23" s="14"/>
      <c r="F23" s="30"/>
      <c r="G23" s="14"/>
      <c r="H23" s="28"/>
      <c r="J23" s="30"/>
      <c r="K23" s="14"/>
      <c r="L23" s="30"/>
      <c r="M23" s="14"/>
      <c r="N23" s="28"/>
    </row>
    <row r="24" spans="3:14" ht="14.5" customHeight="1" x14ac:dyDescent="0.45">
      <c r="C24" s="10" t="s">
        <v>82</v>
      </c>
      <c r="D24" s="30"/>
      <c r="E24" s="39"/>
      <c r="F24" s="45"/>
      <c r="G24" s="39"/>
      <c r="H24" s="50"/>
      <c r="J24" s="30"/>
      <c r="K24" s="39"/>
      <c r="L24" s="45"/>
      <c r="M24" s="39"/>
      <c r="N24" s="50"/>
    </row>
    <row r="25" spans="3:14" ht="14.5" customHeight="1" x14ac:dyDescent="0.45">
      <c r="C25" s="10" t="s">
        <v>83</v>
      </c>
      <c r="D25" s="30">
        <v>390</v>
      </c>
      <c r="E25" s="14"/>
      <c r="F25" s="30">
        <v>444</v>
      </c>
      <c r="G25" s="39"/>
      <c r="H25" s="28">
        <v>-12.2</v>
      </c>
      <c r="J25" s="30"/>
      <c r="K25" s="14"/>
      <c r="L25" s="30"/>
      <c r="M25" s="39"/>
      <c r="N25" s="28"/>
    </row>
    <row r="26" spans="3:14" ht="14.5" customHeight="1" x14ac:dyDescent="0.45">
      <c r="C26" s="10" t="s">
        <v>84</v>
      </c>
      <c r="D26" s="30">
        <v>814</v>
      </c>
      <c r="E26" s="14"/>
      <c r="F26" s="30">
        <v>601</v>
      </c>
      <c r="G26" s="14"/>
      <c r="H26" s="28">
        <v>35.4</v>
      </c>
      <c r="J26" s="30"/>
      <c r="K26" s="14"/>
      <c r="L26" s="30"/>
      <c r="M26" s="14"/>
      <c r="N26" s="28"/>
    </row>
    <row r="27" spans="3:14" ht="14.5" customHeight="1" x14ac:dyDescent="0.45">
      <c r="C27" s="16" t="s">
        <v>85</v>
      </c>
      <c r="D27" s="29">
        <v>1621</v>
      </c>
      <c r="E27" s="17"/>
      <c r="F27" s="29">
        <v>1391</v>
      </c>
      <c r="G27" s="42"/>
      <c r="H27" s="27">
        <v>16.5</v>
      </c>
      <c r="J27" s="29"/>
      <c r="K27" s="17"/>
      <c r="L27" s="29"/>
      <c r="M27" s="42"/>
      <c r="N27" s="27"/>
    </row>
    <row r="28" spans="3:14" ht="14.5" customHeight="1" x14ac:dyDescent="0.45">
      <c r="C28" s="10"/>
      <c r="D28" s="14"/>
      <c r="E28" s="14"/>
      <c r="F28" s="14"/>
      <c r="G28" s="14"/>
      <c r="H28" s="28"/>
      <c r="J28" s="14"/>
      <c r="K28" s="14"/>
      <c r="L28" s="14"/>
      <c r="M28" s="14"/>
      <c r="N28" s="28"/>
    </row>
    <row r="29" spans="3:14" ht="14.5" customHeight="1" x14ac:dyDescent="0.45">
      <c r="C29" s="10" t="s">
        <v>89</v>
      </c>
      <c r="D29" s="14"/>
      <c r="E29" s="14"/>
      <c r="F29" s="14"/>
      <c r="G29" s="14"/>
      <c r="H29" s="28"/>
      <c r="J29" s="14"/>
      <c r="K29" s="14"/>
      <c r="L29" s="14"/>
      <c r="M29" s="14"/>
      <c r="N29" s="28"/>
    </row>
    <row r="30" spans="3:14" ht="14.5" customHeight="1" x14ac:dyDescent="0.45">
      <c r="C30" s="10" t="s">
        <v>86</v>
      </c>
      <c r="D30" s="112">
        <v>1057.8</v>
      </c>
      <c r="E30" s="112"/>
      <c r="F30" s="112">
        <v>1016.4</v>
      </c>
      <c r="G30" s="112"/>
      <c r="H30" s="28">
        <v>4.0999999999999996</v>
      </c>
      <c r="J30" s="112">
        <v>1009.3</v>
      </c>
      <c r="K30" s="14"/>
      <c r="L30" s="69">
        <v>946.4</v>
      </c>
      <c r="M30" s="69"/>
      <c r="N30" s="69">
        <v>6.6</v>
      </c>
    </row>
    <row r="31" spans="3:14" ht="14.5" customHeight="1" x14ac:dyDescent="0.45">
      <c r="C31" s="10" t="s">
        <v>87</v>
      </c>
      <c r="D31" s="112">
        <v>18.8</v>
      </c>
      <c r="E31" s="112"/>
      <c r="F31" s="112">
        <v>19</v>
      </c>
      <c r="G31" s="112"/>
      <c r="H31" s="28">
        <v>-0.6</v>
      </c>
      <c r="J31" s="112">
        <v>18.2</v>
      </c>
      <c r="K31" s="14"/>
      <c r="L31" s="14">
        <v>18.100000000000001</v>
      </c>
      <c r="M31" s="14"/>
      <c r="N31" s="14">
        <v>0.7</v>
      </c>
    </row>
    <row r="32" spans="3:14" ht="14.5" customHeight="1" thickBot="1" x14ac:dyDescent="0.5">
      <c r="C32" s="190" t="s">
        <v>88</v>
      </c>
      <c r="D32" s="191">
        <v>56.1</v>
      </c>
      <c r="E32" s="191"/>
      <c r="F32" s="191">
        <v>53.6</v>
      </c>
      <c r="G32" s="191"/>
      <c r="H32" s="192">
        <v>4.7</v>
      </c>
      <c r="J32" s="191">
        <v>55.5</v>
      </c>
      <c r="K32" s="193"/>
      <c r="L32" s="193">
        <v>52.4</v>
      </c>
      <c r="M32" s="193"/>
      <c r="N32" s="193">
        <v>5.9</v>
      </c>
    </row>
    <row r="33" spans="3:14" ht="14.5" customHeight="1" x14ac:dyDescent="0.45">
      <c r="D33" s="10"/>
      <c r="E33" s="14"/>
      <c r="F33" s="14"/>
      <c r="G33" s="14"/>
      <c r="H33" s="14"/>
      <c r="I33" s="28"/>
      <c r="K33" s="14"/>
      <c r="L33" s="14"/>
      <c r="M33" s="14"/>
      <c r="N33" s="14"/>
    </row>
    <row r="34" spans="3:14" ht="14.5" customHeight="1" x14ac:dyDescent="0.45">
      <c r="C34" s="247" t="s">
        <v>90</v>
      </c>
      <c r="D34" s="247"/>
      <c r="E34" s="247"/>
      <c r="F34" s="247"/>
      <c r="G34" s="247"/>
      <c r="H34" s="247"/>
      <c r="I34" s="247"/>
      <c r="J34" s="247"/>
      <c r="K34" s="247"/>
      <c r="L34" s="247"/>
      <c r="M34" s="247"/>
    </row>
  </sheetData>
  <mergeCells count="4">
    <mergeCell ref="C34:M34"/>
    <mergeCell ref="B2:B3"/>
    <mergeCell ref="D5:H5"/>
    <mergeCell ref="J5:N5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FED8B-0E24-465F-BF1F-CA0F514E11F9}">
  <dimension ref="B2:N34"/>
  <sheetViews>
    <sheetView showGridLines="0" zoomScale="60" zoomScaleNormal="6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8" width="7.81640625" style="1" customWidth="1"/>
    <col min="9" max="9" width="3" style="1" customWidth="1"/>
    <col min="10" max="14" width="7.6328125" style="1" customWidth="1"/>
    <col min="15" max="16384" width="8.7265625" style="1"/>
  </cols>
  <sheetData>
    <row r="2" spans="2:14" ht="21.5" customHeight="1" x14ac:dyDescent="0.45">
      <c r="B2" s="248"/>
      <c r="C2" s="4" t="s">
        <v>182</v>
      </c>
    </row>
    <row r="3" spans="2:14" ht="18" customHeight="1" x14ac:dyDescent="0.45">
      <c r="B3" s="248"/>
      <c r="C3" s="5" t="s">
        <v>22</v>
      </c>
    </row>
    <row r="5" spans="2:14" ht="20" customHeight="1" x14ac:dyDescent="0.45">
      <c r="D5" s="249" t="s">
        <v>174</v>
      </c>
      <c r="E5" s="249"/>
      <c r="F5" s="249"/>
      <c r="G5" s="249"/>
      <c r="H5" s="249"/>
      <c r="J5" s="249" t="s">
        <v>175</v>
      </c>
      <c r="K5" s="249"/>
      <c r="L5" s="249"/>
      <c r="M5" s="249"/>
      <c r="N5" s="249"/>
    </row>
    <row r="6" spans="2:14" ht="30" customHeight="1" thickBot="1" x14ac:dyDescent="0.5">
      <c r="C6" s="183"/>
      <c r="D6" s="184">
        <v>2024</v>
      </c>
      <c r="E6" s="184" t="s">
        <v>160</v>
      </c>
      <c r="F6" s="184">
        <v>2023</v>
      </c>
      <c r="G6" s="184" t="s">
        <v>160</v>
      </c>
      <c r="H6" s="184" t="s">
        <v>0</v>
      </c>
      <c r="J6" s="184">
        <v>2024</v>
      </c>
      <c r="K6" s="184" t="s">
        <v>160</v>
      </c>
      <c r="L6" s="184">
        <v>2023</v>
      </c>
      <c r="M6" s="184" t="s">
        <v>160</v>
      </c>
      <c r="N6" s="184" t="s">
        <v>0</v>
      </c>
    </row>
    <row r="7" spans="2:14" ht="14.5" customHeight="1" x14ac:dyDescent="0.45">
      <c r="C7" s="10" t="s">
        <v>20</v>
      </c>
      <c r="D7" s="30">
        <v>11466</v>
      </c>
      <c r="E7" s="69">
        <v>100</v>
      </c>
      <c r="F7" s="30">
        <v>10833</v>
      </c>
      <c r="G7" s="69">
        <v>100</v>
      </c>
      <c r="H7" s="28">
        <v>5.8</v>
      </c>
      <c r="J7" s="30">
        <v>22405</v>
      </c>
      <c r="K7" s="69">
        <v>100</v>
      </c>
      <c r="L7" s="30">
        <v>20944</v>
      </c>
      <c r="M7" s="69">
        <v>100</v>
      </c>
      <c r="N7" s="28">
        <v>7</v>
      </c>
    </row>
    <row r="8" spans="2:14" ht="14.5" customHeight="1" x14ac:dyDescent="0.45">
      <c r="C8" s="16" t="s">
        <v>1</v>
      </c>
      <c r="D8" s="29">
        <v>6502</v>
      </c>
      <c r="E8" s="91">
        <v>56.7</v>
      </c>
      <c r="F8" s="29">
        <v>6272</v>
      </c>
      <c r="G8" s="91">
        <v>57.9</v>
      </c>
      <c r="H8" s="27">
        <v>3.7</v>
      </c>
      <c r="J8" s="29">
        <v>12711</v>
      </c>
      <c r="K8" s="91">
        <v>56.7</v>
      </c>
      <c r="L8" s="29">
        <v>12120</v>
      </c>
      <c r="M8" s="91">
        <v>57.9</v>
      </c>
      <c r="N8" s="27">
        <v>4.9000000000000004</v>
      </c>
    </row>
    <row r="9" spans="2:14" ht="14.5" customHeight="1" x14ac:dyDescent="0.45">
      <c r="C9" s="40" t="s">
        <v>2</v>
      </c>
      <c r="D9" s="43">
        <v>4964</v>
      </c>
      <c r="E9" s="92">
        <v>43.3</v>
      </c>
      <c r="F9" s="43">
        <v>4561</v>
      </c>
      <c r="G9" s="92">
        <v>42.1</v>
      </c>
      <c r="H9" s="48">
        <v>8.8000000000000007</v>
      </c>
      <c r="J9" s="43">
        <v>9694</v>
      </c>
      <c r="K9" s="92">
        <v>43.3</v>
      </c>
      <c r="L9" s="43">
        <v>8824</v>
      </c>
      <c r="M9" s="92">
        <v>42.1</v>
      </c>
      <c r="N9" s="48">
        <v>9.9</v>
      </c>
    </row>
    <row r="10" spans="2:14" ht="14.5" customHeight="1" x14ac:dyDescent="0.45">
      <c r="C10" s="10" t="s">
        <v>24</v>
      </c>
      <c r="D10" s="30">
        <v>826</v>
      </c>
      <c r="E10" s="69">
        <v>7.2</v>
      </c>
      <c r="F10" s="30">
        <v>768</v>
      </c>
      <c r="G10" s="69">
        <v>7.1</v>
      </c>
      <c r="H10" s="28">
        <v>7.6</v>
      </c>
      <c r="J10" s="30">
        <v>1675</v>
      </c>
      <c r="K10" s="69">
        <v>7.5</v>
      </c>
      <c r="L10" s="30">
        <v>1520</v>
      </c>
      <c r="M10" s="69">
        <v>7.3</v>
      </c>
      <c r="N10" s="28">
        <v>10.199999999999999</v>
      </c>
    </row>
    <row r="11" spans="2:14" ht="14.5" customHeight="1" x14ac:dyDescent="0.45">
      <c r="C11" s="10" t="s">
        <v>25</v>
      </c>
      <c r="D11" s="30">
        <v>3700</v>
      </c>
      <c r="E11" s="69">
        <v>32.299999999999997</v>
      </c>
      <c r="F11" s="30">
        <v>3503</v>
      </c>
      <c r="G11" s="69">
        <v>32.299999999999997</v>
      </c>
      <c r="H11" s="28">
        <v>5.6</v>
      </c>
      <c r="J11" s="30">
        <v>7220</v>
      </c>
      <c r="K11" s="69">
        <v>32.200000000000003</v>
      </c>
      <c r="L11" s="30">
        <v>6897</v>
      </c>
      <c r="M11" s="69">
        <v>32.9</v>
      </c>
      <c r="N11" s="28">
        <v>4.7</v>
      </c>
    </row>
    <row r="12" spans="2:14" ht="14.5" customHeight="1" x14ac:dyDescent="0.45">
      <c r="C12" s="16" t="s">
        <v>77</v>
      </c>
      <c r="D12" s="29">
        <v>-8</v>
      </c>
      <c r="E12" s="91">
        <v>-0.1</v>
      </c>
      <c r="F12" s="29">
        <v>-26</v>
      </c>
      <c r="G12" s="91">
        <v>-0.2</v>
      </c>
      <c r="H12" s="27">
        <v>-70.900000000000006</v>
      </c>
      <c r="J12" s="29">
        <v>-34</v>
      </c>
      <c r="K12" s="91">
        <v>-0.2</v>
      </c>
      <c r="L12" s="29">
        <v>-50</v>
      </c>
      <c r="M12" s="91">
        <v>-0.2</v>
      </c>
      <c r="N12" s="27">
        <v>-32.6</v>
      </c>
    </row>
    <row r="13" spans="2:14" ht="14.5" customHeight="1" x14ac:dyDescent="0.45">
      <c r="C13" s="40" t="s">
        <v>17</v>
      </c>
      <c r="D13" s="43">
        <v>445</v>
      </c>
      <c r="E13" s="92">
        <v>3.9</v>
      </c>
      <c r="F13" s="43">
        <v>316</v>
      </c>
      <c r="G13" s="92">
        <v>2.9</v>
      </c>
      <c r="H13" s="48">
        <v>41</v>
      </c>
      <c r="J13" s="43">
        <v>833</v>
      </c>
      <c r="K13" s="92">
        <v>3.7</v>
      </c>
      <c r="L13" s="43">
        <v>457</v>
      </c>
      <c r="M13" s="92">
        <v>2.2000000000000002</v>
      </c>
      <c r="N13" s="48">
        <v>82.3</v>
      </c>
    </row>
    <row r="14" spans="2:14" ht="14.5" customHeight="1" x14ac:dyDescent="0.45">
      <c r="C14" s="10" t="s">
        <v>18</v>
      </c>
      <c r="D14" s="30">
        <v>1108</v>
      </c>
      <c r="E14" s="69">
        <v>9.6999999999999993</v>
      </c>
      <c r="F14" s="30">
        <v>1071</v>
      </c>
      <c r="G14" s="69">
        <v>9.9</v>
      </c>
      <c r="H14" s="28">
        <v>3.5</v>
      </c>
      <c r="J14" s="30">
        <v>1108</v>
      </c>
      <c r="K14" s="69">
        <v>4.9000000000000004</v>
      </c>
      <c r="L14" s="30">
        <v>2182</v>
      </c>
      <c r="M14" s="69">
        <v>10.4</v>
      </c>
      <c r="N14" s="28">
        <v>-49.2</v>
      </c>
    </row>
    <row r="15" spans="2:14" ht="14.5" customHeight="1" x14ac:dyDescent="0.45">
      <c r="C15" s="16" t="s">
        <v>19</v>
      </c>
      <c r="D15" s="29">
        <v>112</v>
      </c>
      <c r="E15" s="91">
        <v>1</v>
      </c>
      <c r="F15" s="29">
        <v>131</v>
      </c>
      <c r="G15" s="91">
        <v>1.2</v>
      </c>
      <c r="H15" s="27">
        <v>-14.2</v>
      </c>
      <c r="J15" s="29">
        <v>1395</v>
      </c>
      <c r="K15" s="91">
        <v>6.2</v>
      </c>
      <c r="L15" s="29">
        <v>207</v>
      </c>
      <c r="M15" s="91">
        <v>1</v>
      </c>
      <c r="N15" s="27" t="s">
        <v>121</v>
      </c>
    </row>
    <row r="16" spans="2:14" ht="14.5" customHeight="1" x14ac:dyDescent="0.45">
      <c r="C16" s="41" t="s">
        <v>157</v>
      </c>
      <c r="D16" s="44">
        <v>1666</v>
      </c>
      <c r="E16" s="93">
        <v>14.5</v>
      </c>
      <c r="F16" s="44">
        <v>1518</v>
      </c>
      <c r="G16" s="93">
        <v>14</v>
      </c>
      <c r="H16" s="49">
        <v>9.6999999999999993</v>
      </c>
      <c r="J16" s="44">
        <v>3336</v>
      </c>
      <c r="K16" s="93">
        <v>14.9</v>
      </c>
      <c r="L16" s="44">
        <v>2846</v>
      </c>
      <c r="M16" s="93">
        <v>13.6</v>
      </c>
      <c r="N16" s="49">
        <v>17.2</v>
      </c>
    </row>
    <row r="17" spans="3:14" ht="14.5" customHeight="1" thickBot="1" x14ac:dyDescent="0.5">
      <c r="C17" s="185" t="s">
        <v>26</v>
      </c>
      <c r="D17" s="186">
        <v>288</v>
      </c>
      <c r="E17" s="187"/>
      <c r="F17" s="186">
        <v>80</v>
      </c>
      <c r="G17" s="187"/>
      <c r="H17" s="188" t="s">
        <v>121</v>
      </c>
      <c r="J17" s="186">
        <v>669</v>
      </c>
      <c r="K17" s="187"/>
      <c r="L17" s="186">
        <v>275</v>
      </c>
      <c r="M17" s="187"/>
      <c r="N17" s="188">
        <v>143.30000000000001</v>
      </c>
    </row>
    <row r="18" spans="3:14" ht="14.5" customHeight="1" x14ac:dyDescent="0.45">
      <c r="C18" s="10"/>
      <c r="D18" s="45"/>
      <c r="E18" s="39"/>
      <c r="G18" s="45"/>
      <c r="H18" s="39"/>
    </row>
    <row r="19" spans="3:14" ht="25" customHeight="1" x14ac:dyDescent="0.45"/>
    <row r="20" spans="3:14" ht="14.5" customHeight="1" x14ac:dyDescent="0.45"/>
    <row r="21" spans="3:14" ht="14.5" customHeight="1" x14ac:dyDescent="0.45"/>
    <row r="22" spans="3:14" ht="14.5" customHeight="1" x14ac:dyDescent="0.45"/>
    <row r="23" spans="3:14" ht="14.5" customHeight="1" x14ac:dyDescent="0.45"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</row>
    <row r="24" spans="3:14" ht="14.5" customHeight="1" x14ac:dyDescent="0.45"/>
    <row r="25" spans="3:14" ht="14.5" customHeight="1" x14ac:dyDescent="0.45"/>
    <row r="26" spans="3:14" ht="14.5" customHeight="1" x14ac:dyDescent="0.45"/>
    <row r="27" spans="3:14" ht="14.5" customHeight="1" x14ac:dyDescent="0.45"/>
    <row r="28" spans="3:14" ht="14.5" customHeight="1" x14ac:dyDescent="0.45"/>
    <row r="29" spans="3:14" ht="14.5" customHeight="1" x14ac:dyDescent="0.45"/>
    <row r="30" spans="3:14" ht="14.5" customHeight="1" x14ac:dyDescent="0.45"/>
    <row r="31" spans="3:14" ht="14.5" customHeight="1" x14ac:dyDescent="0.45"/>
    <row r="32" spans="3:14" ht="14.5" customHeight="1" x14ac:dyDescent="0.45"/>
    <row r="33" spans="3:8" ht="14.5" customHeight="1" x14ac:dyDescent="0.45"/>
    <row r="34" spans="3:8" ht="14.5" customHeight="1" x14ac:dyDescent="0.45">
      <c r="C34" s="247"/>
      <c r="D34" s="247"/>
      <c r="E34" s="247"/>
      <c r="F34" s="247"/>
      <c r="G34" s="247"/>
      <c r="H34" s="247"/>
    </row>
  </sheetData>
  <mergeCells count="5">
    <mergeCell ref="J5:N5"/>
    <mergeCell ref="C23:N23"/>
    <mergeCell ref="B2:B3"/>
    <mergeCell ref="C34:H34"/>
    <mergeCell ref="D5:H5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6B109-9E68-480B-8F48-CD210B9B5A18}">
  <dimension ref="B2:N32"/>
  <sheetViews>
    <sheetView showGridLines="0" topLeftCell="A3" zoomScale="56" zoomScaleNormal="56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9" width="3" style="1" customWidth="1"/>
    <col min="10" max="14" width="7.7265625" style="1" customWidth="1"/>
    <col min="15" max="16384" width="8.7265625" style="1"/>
  </cols>
  <sheetData>
    <row r="2" spans="2:14" ht="21.5" customHeight="1" x14ac:dyDescent="0.45">
      <c r="B2" s="250"/>
      <c r="C2" s="4" t="s">
        <v>98</v>
      </c>
    </row>
    <row r="3" spans="2:14" ht="18" customHeight="1" x14ac:dyDescent="0.45">
      <c r="B3" s="250"/>
      <c r="C3" s="5" t="s">
        <v>22</v>
      </c>
    </row>
    <row r="5" spans="2:14" ht="20" customHeight="1" x14ac:dyDescent="0.45">
      <c r="D5" s="251" t="s">
        <v>174</v>
      </c>
      <c r="E5" s="251"/>
      <c r="F5" s="251"/>
      <c r="G5" s="251"/>
      <c r="H5" s="251"/>
      <c r="J5" s="251" t="s">
        <v>175</v>
      </c>
      <c r="K5" s="251"/>
      <c r="L5" s="251"/>
      <c r="M5" s="251"/>
      <c r="N5" s="251"/>
    </row>
    <row r="6" spans="2:14" ht="30" customHeight="1" thickBot="1" x14ac:dyDescent="0.5">
      <c r="C6" s="194"/>
      <c r="D6" s="195">
        <v>2024</v>
      </c>
      <c r="E6" s="195" t="s">
        <v>23</v>
      </c>
      <c r="F6" s="195">
        <v>2023</v>
      </c>
      <c r="G6" s="195" t="s">
        <v>23</v>
      </c>
      <c r="H6" s="195" t="s">
        <v>0</v>
      </c>
      <c r="J6" s="195">
        <v>2024</v>
      </c>
      <c r="K6" s="195" t="s">
        <v>23</v>
      </c>
      <c r="L6" s="195">
        <v>2023</v>
      </c>
      <c r="M6" s="195" t="s">
        <v>23</v>
      </c>
      <c r="N6" s="195" t="s">
        <v>0</v>
      </c>
    </row>
    <row r="7" spans="2:14" ht="14.5" customHeight="1" x14ac:dyDescent="0.45">
      <c r="C7" s="10" t="s">
        <v>20</v>
      </c>
      <c r="D7" s="54">
        <v>18894</v>
      </c>
      <c r="E7" s="55">
        <v>100</v>
      </c>
      <c r="F7" s="54">
        <v>18962</v>
      </c>
      <c r="G7" s="55">
        <v>100</v>
      </c>
      <c r="H7" s="55">
        <v>-0.4</v>
      </c>
      <c r="J7" s="54">
        <v>37048</v>
      </c>
      <c r="K7" s="55">
        <v>100</v>
      </c>
      <c r="L7" s="54">
        <v>37536</v>
      </c>
      <c r="M7" s="55">
        <v>100</v>
      </c>
      <c r="N7" s="55">
        <v>-1.3</v>
      </c>
    </row>
    <row r="8" spans="2:14" ht="14.5" customHeight="1" x14ac:dyDescent="0.45">
      <c r="C8" s="16" t="s">
        <v>1</v>
      </c>
      <c r="D8" s="56">
        <v>13175</v>
      </c>
      <c r="E8" s="57">
        <v>69.7</v>
      </c>
      <c r="F8" s="56">
        <v>13234</v>
      </c>
      <c r="G8" s="57">
        <v>69.8</v>
      </c>
      <c r="H8" s="57">
        <v>-0.4</v>
      </c>
      <c r="J8" s="56">
        <v>26103</v>
      </c>
      <c r="K8" s="57">
        <v>70.5</v>
      </c>
      <c r="L8" s="56">
        <v>26090</v>
      </c>
      <c r="M8" s="57">
        <v>69.5</v>
      </c>
      <c r="N8" s="57">
        <v>0.1</v>
      </c>
    </row>
    <row r="9" spans="2:14" ht="14.5" customHeight="1" x14ac:dyDescent="0.45">
      <c r="C9" s="40" t="s">
        <v>2</v>
      </c>
      <c r="D9" s="58">
        <v>5719</v>
      </c>
      <c r="E9" s="59">
        <v>30.3</v>
      </c>
      <c r="F9" s="58">
        <v>5728</v>
      </c>
      <c r="G9" s="59">
        <v>30.2</v>
      </c>
      <c r="H9" s="59">
        <v>-0.2</v>
      </c>
      <c r="J9" s="58">
        <v>10945</v>
      </c>
      <c r="K9" s="59">
        <v>29.5</v>
      </c>
      <c r="L9" s="58">
        <v>11446</v>
      </c>
      <c r="M9" s="59">
        <v>30.5</v>
      </c>
      <c r="N9" s="59">
        <v>-4.4000000000000004</v>
      </c>
    </row>
    <row r="10" spans="2:14" ht="14.5" customHeight="1" x14ac:dyDescent="0.45">
      <c r="C10" s="10" t="s">
        <v>24</v>
      </c>
      <c r="D10" s="54">
        <v>1181</v>
      </c>
      <c r="E10" s="55">
        <v>6.2</v>
      </c>
      <c r="F10" s="54">
        <v>765</v>
      </c>
      <c r="G10" s="55">
        <v>4</v>
      </c>
      <c r="H10" s="55">
        <v>54.3</v>
      </c>
      <c r="J10" s="54">
        <v>2125</v>
      </c>
      <c r="K10" s="55">
        <v>5.7</v>
      </c>
      <c r="L10" s="54">
        <v>1469</v>
      </c>
      <c r="M10" s="55">
        <v>3.9</v>
      </c>
      <c r="N10" s="55">
        <v>44.7</v>
      </c>
    </row>
    <row r="11" spans="2:14" ht="14.5" customHeight="1" x14ac:dyDescent="0.45">
      <c r="C11" s="10" t="s">
        <v>25</v>
      </c>
      <c r="D11" s="54">
        <v>3773</v>
      </c>
      <c r="E11" s="55">
        <v>20</v>
      </c>
      <c r="F11" s="54">
        <v>4011</v>
      </c>
      <c r="G11" s="55">
        <v>21.2</v>
      </c>
      <c r="H11" s="55">
        <v>-5.9</v>
      </c>
      <c r="J11" s="54">
        <v>7442</v>
      </c>
      <c r="K11" s="55">
        <v>20.100000000000001</v>
      </c>
      <c r="L11" s="54">
        <v>8032</v>
      </c>
      <c r="M11" s="55">
        <v>21.4</v>
      </c>
      <c r="N11" s="55">
        <v>-7.3</v>
      </c>
    </row>
    <row r="12" spans="2:14" ht="14.5" customHeight="1" x14ac:dyDescent="0.45">
      <c r="C12" s="16" t="s">
        <v>77</v>
      </c>
      <c r="D12" s="56">
        <v>-10</v>
      </c>
      <c r="E12" s="57">
        <v>-0.1</v>
      </c>
      <c r="F12" s="56">
        <v>42</v>
      </c>
      <c r="G12" s="57">
        <v>0.2</v>
      </c>
      <c r="H12" s="57">
        <v>-123.6</v>
      </c>
      <c r="J12" s="56">
        <v>1</v>
      </c>
      <c r="K12" s="57">
        <v>0</v>
      </c>
      <c r="L12" s="56">
        <v>33</v>
      </c>
      <c r="M12" s="57">
        <v>0.1</v>
      </c>
      <c r="N12" s="57">
        <v>-96.2</v>
      </c>
    </row>
    <row r="13" spans="2:14" ht="14.5" customHeight="1" x14ac:dyDescent="0.45">
      <c r="C13" s="40" t="s">
        <v>17</v>
      </c>
      <c r="D13" s="58">
        <v>775</v>
      </c>
      <c r="E13" s="59">
        <v>4.0999999999999996</v>
      </c>
      <c r="F13" s="58">
        <v>910</v>
      </c>
      <c r="G13" s="59">
        <v>4.8</v>
      </c>
      <c r="H13" s="59">
        <v>-14.8</v>
      </c>
      <c r="J13" s="58">
        <v>1376</v>
      </c>
      <c r="K13" s="59">
        <v>3.7</v>
      </c>
      <c r="L13" s="58">
        <v>1912</v>
      </c>
      <c r="M13" s="59">
        <v>5.0999999999999996</v>
      </c>
      <c r="N13" s="59">
        <v>-28</v>
      </c>
    </row>
    <row r="14" spans="2:14" ht="14.5" customHeight="1" x14ac:dyDescent="0.45">
      <c r="C14" s="10" t="s">
        <v>18</v>
      </c>
      <c r="D14" s="54">
        <v>720</v>
      </c>
      <c r="E14" s="55">
        <v>3.8</v>
      </c>
      <c r="F14" s="54">
        <v>767</v>
      </c>
      <c r="G14" s="55">
        <v>4</v>
      </c>
      <c r="H14" s="55">
        <v>-6.1</v>
      </c>
      <c r="J14" s="54">
        <v>1532</v>
      </c>
      <c r="K14" s="55">
        <v>4.0999999999999996</v>
      </c>
      <c r="L14" s="54">
        <v>1550</v>
      </c>
      <c r="M14" s="55">
        <v>4.0999999999999996</v>
      </c>
      <c r="N14" s="55">
        <v>-1.2</v>
      </c>
    </row>
    <row r="15" spans="2:14" ht="14.5" customHeight="1" x14ac:dyDescent="0.45">
      <c r="C15" s="16" t="s">
        <v>19</v>
      </c>
      <c r="D15" s="56">
        <v>270</v>
      </c>
      <c r="E15" s="57">
        <v>1.4</v>
      </c>
      <c r="F15" s="56">
        <v>257</v>
      </c>
      <c r="G15" s="57">
        <v>1.4</v>
      </c>
      <c r="H15" s="57">
        <v>5.2</v>
      </c>
      <c r="J15" s="56">
        <v>536</v>
      </c>
      <c r="K15" s="57">
        <v>1.4</v>
      </c>
      <c r="L15" s="56">
        <v>500</v>
      </c>
      <c r="M15" s="57">
        <v>1.3</v>
      </c>
      <c r="N15" s="57">
        <v>7.3</v>
      </c>
    </row>
    <row r="16" spans="2:14" ht="14.5" customHeight="1" x14ac:dyDescent="0.45">
      <c r="C16" s="41" t="s">
        <v>157</v>
      </c>
      <c r="D16" s="60">
        <v>1766</v>
      </c>
      <c r="E16" s="61">
        <v>9.3000000000000007</v>
      </c>
      <c r="F16" s="60">
        <v>1934</v>
      </c>
      <c r="G16" s="61">
        <v>10.199999999999999</v>
      </c>
      <c r="H16" s="61">
        <v>-8.6999999999999993</v>
      </c>
      <c r="J16" s="60">
        <v>3445</v>
      </c>
      <c r="K16" s="61">
        <v>9.3000000000000007</v>
      </c>
      <c r="L16" s="60">
        <v>3962</v>
      </c>
      <c r="M16" s="61">
        <v>10.6</v>
      </c>
      <c r="N16" s="61">
        <v>-13.1</v>
      </c>
    </row>
    <row r="17" spans="3:14" ht="14.5" customHeight="1" thickBot="1" x14ac:dyDescent="0.5">
      <c r="C17" s="196" t="s">
        <v>26</v>
      </c>
      <c r="D17" s="197">
        <v>391</v>
      </c>
      <c r="E17" s="198"/>
      <c r="F17" s="197">
        <v>385</v>
      </c>
      <c r="G17" s="199"/>
      <c r="H17" s="200">
        <v>1.5</v>
      </c>
      <c r="J17" s="197">
        <v>559</v>
      </c>
      <c r="K17" s="198"/>
      <c r="L17" s="197">
        <v>618</v>
      </c>
      <c r="M17" s="199"/>
      <c r="N17" s="200">
        <v>-9.5</v>
      </c>
    </row>
    <row r="18" spans="3:14" ht="14.5" customHeight="1" x14ac:dyDescent="0.45">
      <c r="C18" s="10"/>
      <c r="D18" s="62"/>
      <c r="E18" s="62"/>
      <c r="F18" s="62"/>
      <c r="G18" s="63"/>
      <c r="H18" s="64"/>
      <c r="J18" s="62"/>
      <c r="K18" s="62"/>
      <c r="L18" s="62"/>
      <c r="M18" s="63"/>
      <c r="N18" s="64"/>
    </row>
    <row r="19" spans="3:14" ht="25" customHeight="1" x14ac:dyDescent="0.45">
      <c r="C19" s="201" t="s">
        <v>146</v>
      </c>
      <c r="D19" s="65"/>
      <c r="E19" s="26"/>
      <c r="F19" s="62"/>
      <c r="G19" s="39"/>
      <c r="H19" s="39"/>
      <c r="J19" s="65"/>
      <c r="K19" s="26"/>
      <c r="L19" s="62"/>
      <c r="M19" s="39"/>
      <c r="N19" s="39"/>
    </row>
    <row r="20" spans="3:14" ht="14.5" customHeight="1" x14ac:dyDescent="0.45">
      <c r="C20" s="38" t="s">
        <v>147</v>
      </c>
      <c r="D20" s="47"/>
      <c r="E20" s="13"/>
      <c r="F20" s="47"/>
      <c r="G20" s="14"/>
      <c r="H20" s="68"/>
      <c r="J20" s="47">
        <v>4496</v>
      </c>
      <c r="K20" s="13"/>
      <c r="L20" s="47">
        <v>4267</v>
      </c>
      <c r="M20" s="14"/>
      <c r="N20" s="170">
        <v>5.4</v>
      </c>
    </row>
    <row r="21" spans="3:14" ht="14.5" customHeight="1" x14ac:dyDescent="0.45">
      <c r="C21" s="10" t="s">
        <v>148</v>
      </c>
      <c r="D21" s="54"/>
      <c r="E21" s="39"/>
      <c r="F21" s="54"/>
      <c r="G21" s="39"/>
      <c r="H21" s="69"/>
      <c r="J21" s="54">
        <v>1743</v>
      </c>
      <c r="K21" s="39"/>
      <c r="L21" s="54">
        <v>1659</v>
      </c>
      <c r="M21" s="39"/>
      <c r="N21" s="69">
        <v>5.0999999999999996</v>
      </c>
    </row>
    <row r="22" spans="3:14" ht="14.5" customHeight="1" x14ac:dyDescent="0.45">
      <c r="C22" s="16" t="s">
        <v>149</v>
      </c>
      <c r="D22" s="29"/>
      <c r="E22" s="17"/>
      <c r="F22" s="29"/>
      <c r="G22" s="17"/>
      <c r="H22" s="70"/>
      <c r="J22" s="29">
        <v>2753</v>
      </c>
      <c r="K22" s="17"/>
      <c r="L22" s="29">
        <v>2608</v>
      </c>
      <c r="M22" s="17"/>
      <c r="N22" s="70">
        <v>5.6</v>
      </c>
    </row>
    <row r="23" spans="3:14" ht="14.5" customHeight="1" x14ac:dyDescent="0.45">
      <c r="C23" s="10"/>
      <c r="D23" s="54"/>
      <c r="E23" s="14"/>
      <c r="F23" s="54"/>
      <c r="G23" s="14"/>
      <c r="H23" s="14"/>
      <c r="J23" s="54"/>
      <c r="K23" s="14"/>
      <c r="L23" s="54"/>
      <c r="M23" s="14"/>
      <c r="N23" s="14"/>
    </row>
    <row r="24" spans="3:14" ht="14.5" customHeight="1" x14ac:dyDescent="0.45">
      <c r="C24" s="10" t="s">
        <v>150</v>
      </c>
      <c r="D24" s="54"/>
      <c r="E24" s="39"/>
      <c r="F24" s="62"/>
      <c r="G24" s="39"/>
      <c r="H24" s="66"/>
      <c r="J24" s="54"/>
      <c r="K24" s="39"/>
      <c r="L24" s="62"/>
      <c r="M24" s="39"/>
      <c r="N24" s="66"/>
    </row>
    <row r="25" spans="3:14" ht="14.5" customHeight="1" x14ac:dyDescent="0.45">
      <c r="C25" s="10" t="s">
        <v>83</v>
      </c>
      <c r="D25" s="30">
        <v>56</v>
      </c>
      <c r="E25" s="14"/>
      <c r="F25" s="30">
        <v>81</v>
      </c>
      <c r="G25" s="39"/>
      <c r="H25" s="68">
        <v>-30.9</v>
      </c>
      <c r="J25" s="30"/>
      <c r="K25" s="14"/>
      <c r="L25" s="30"/>
      <c r="M25" s="39"/>
      <c r="N25" s="68"/>
    </row>
    <row r="26" spans="3:14" ht="14.5" customHeight="1" x14ac:dyDescent="0.45">
      <c r="C26" s="10" t="s">
        <v>84</v>
      </c>
      <c r="D26" s="30">
        <v>22</v>
      </c>
      <c r="E26" s="14"/>
      <c r="F26" s="30">
        <v>161</v>
      </c>
      <c r="G26" s="14"/>
      <c r="H26" s="55">
        <v>-86.3</v>
      </c>
      <c r="J26" s="30"/>
      <c r="K26" s="14"/>
      <c r="L26" s="30"/>
      <c r="M26" s="14"/>
      <c r="N26" s="55"/>
    </row>
    <row r="27" spans="3:14" ht="14.5" customHeight="1" x14ac:dyDescent="0.45">
      <c r="C27" s="16" t="s">
        <v>85</v>
      </c>
      <c r="D27" s="29">
        <v>229</v>
      </c>
      <c r="E27" s="17"/>
      <c r="F27" s="29">
        <v>369</v>
      </c>
      <c r="G27" s="42"/>
      <c r="H27" s="70">
        <v>-37.9</v>
      </c>
      <c r="J27" s="29"/>
      <c r="K27" s="17"/>
      <c r="L27" s="29"/>
      <c r="M27" s="42"/>
      <c r="N27" s="70"/>
    </row>
    <row r="28" spans="3:14" ht="14.5" customHeight="1" x14ac:dyDescent="0.45">
      <c r="C28" s="10"/>
      <c r="D28" s="54"/>
      <c r="E28" s="14"/>
      <c r="F28" s="54"/>
      <c r="G28" s="14"/>
      <c r="H28" s="55"/>
      <c r="J28" s="54"/>
      <c r="K28" s="14"/>
      <c r="L28" s="54"/>
      <c r="M28" s="14"/>
      <c r="N28" s="55"/>
    </row>
    <row r="29" spans="3:14" ht="14.5" customHeight="1" x14ac:dyDescent="0.45">
      <c r="C29" s="10" t="s">
        <v>89</v>
      </c>
      <c r="D29" s="14"/>
      <c r="E29" s="14"/>
      <c r="F29" s="14"/>
      <c r="G29" s="14"/>
      <c r="H29" s="14"/>
      <c r="J29" s="14"/>
      <c r="K29" s="14"/>
      <c r="L29" s="14"/>
      <c r="M29" s="14"/>
      <c r="N29" s="14"/>
    </row>
    <row r="30" spans="3:14" ht="14.5" customHeight="1" thickBot="1" x14ac:dyDescent="0.5">
      <c r="C30" s="202" t="s">
        <v>86</v>
      </c>
      <c r="D30" s="203">
        <v>1102.8</v>
      </c>
      <c r="E30" s="203"/>
      <c r="F30" s="203">
        <v>1114.8</v>
      </c>
      <c r="G30" s="203"/>
      <c r="H30" s="204">
        <v>-1.1000000000000001</v>
      </c>
      <c r="J30" s="203">
        <v>1099.8</v>
      </c>
      <c r="K30" s="203"/>
      <c r="L30" s="203">
        <v>1103.0999999999999</v>
      </c>
      <c r="M30" s="203"/>
      <c r="N30" s="204">
        <v>-0.3</v>
      </c>
    </row>
    <row r="32" spans="3:14" ht="14.5" customHeight="1" x14ac:dyDescent="0.45">
      <c r="C32" s="247" t="s">
        <v>145</v>
      </c>
      <c r="D32" s="247"/>
      <c r="E32" s="247"/>
      <c r="F32" s="247"/>
      <c r="G32" s="247"/>
      <c r="H32" s="247"/>
      <c r="I32" s="247"/>
      <c r="J32" s="247"/>
      <c r="K32" s="247"/>
      <c r="L32" s="247"/>
      <c r="M32" s="247"/>
    </row>
  </sheetData>
  <mergeCells count="4">
    <mergeCell ref="B2:B3"/>
    <mergeCell ref="D5:H5"/>
    <mergeCell ref="J5:N5"/>
    <mergeCell ref="C32:M32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DC6F-43F7-4B29-B0E1-4EAF2B84D55F}">
  <dimension ref="B2:N33"/>
  <sheetViews>
    <sheetView showGridLines="0" zoomScale="50" zoomScaleNormal="5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9" width="3" style="1" customWidth="1"/>
    <col min="10" max="14" width="7.7265625" style="1" customWidth="1"/>
    <col min="15" max="16384" width="8.7265625" style="1"/>
  </cols>
  <sheetData>
    <row r="2" spans="2:14" ht="21.5" customHeight="1" x14ac:dyDescent="0.45">
      <c r="B2" s="252"/>
      <c r="C2" s="4" t="s">
        <v>91</v>
      </c>
    </row>
    <row r="3" spans="2:14" ht="18" customHeight="1" x14ac:dyDescent="0.45">
      <c r="B3" s="252"/>
      <c r="C3" s="5" t="s">
        <v>22</v>
      </c>
    </row>
    <row r="5" spans="2:14" ht="20" customHeight="1" x14ac:dyDescent="0.45">
      <c r="D5" s="253" t="s">
        <v>174</v>
      </c>
      <c r="E5" s="253"/>
      <c r="F5" s="253"/>
      <c r="G5" s="253"/>
      <c r="H5" s="253"/>
      <c r="J5" s="253" t="s">
        <v>175</v>
      </c>
      <c r="K5" s="253"/>
      <c r="L5" s="253"/>
      <c r="M5" s="253"/>
      <c r="N5" s="253"/>
    </row>
    <row r="6" spans="2:14" ht="30" customHeight="1" thickBot="1" x14ac:dyDescent="0.5">
      <c r="C6" s="205"/>
      <c r="D6" s="206">
        <v>2024</v>
      </c>
      <c r="E6" s="206" t="s">
        <v>23</v>
      </c>
      <c r="F6" s="206">
        <v>2023</v>
      </c>
      <c r="G6" s="206" t="s">
        <v>23</v>
      </c>
      <c r="H6" s="206" t="s">
        <v>0</v>
      </c>
      <c r="J6" s="206">
        <v>2024</v>
      </c>
      <c r="K6" s="206" t="s">
        <v>23</v>
      </c>
      <c r="L6" s="206">
        <v>2023</v>
      </c>
      <c r="M6" s="206" t="s">
        <v>23</v>
      </c>
      <c r="N6" s="206" t="s">
        <v>0</v>
      </c>
    </row>
    <row r="7" spans="2:14" ht="14.5" customHeight="1" x14ac:dyDescent="0.45">
      <c r="C7" s="10" t="s">
        <v>20</v>
      </c>
      <c r="D7" s="54">
        <v>16796</v>
      </c>
      <c r="E7" s="55">
        <v>100</v>
      </c>
      <c r="F7" s="54">
        <v>14455</v>
      </c>
      <c r="G7" s="55">
        <v>100</v>
      </c>
      <c r="H7" s="55">
        <v>16.2</v>
      </c>
      <c r="J7" s="54">
        <v>31652</v>
      </c>
      <c r="K7" s="55">
        <v>100</v>
      </c>
      <c r="L7" s="54">
        <v>27595</v>
      </c>
      <c r="M7" s="55">
        <v>100</v>
      </c>
      <c r="N7" s="55">
        <v>14.7</v>
      </c>
    </row>
    <row r="8" spans="2:14" ht="14.5" customHeight="1" x14ac:dyDescent="0.45">
      <c r="C8" s="16" t="s">
        <v>1</v>
      </c>
      <c r="D8" s="56">
        <v>14842</v>
      </c>
      <c r="E8" s="57">
        <v>88.4</v>
      </c>
      <c r="F8" s="56">
        <v>12719</v>
      </c>
      <c r="G8" s="57">
        <v>88</v>
      </c>
      <c r="H8" s="57">
        <v>16.7</v>
      </c>
      <c r="J8" s="56">
        <v>28018</v>
      </c>
      <c r="K8" s="57">
        <v>88.5</v>
      </c>
      <c r="L8" s="56">
        <v>24224</v>
      </c>
      <c r="M8" s="57">
        <v>87.8</v>
      </c>
      <c r="N8" s="57">
        <v>15.7</v>
      </c>
    </row>
    <row r="9" spans="2:14" ht="14.5" customHeight="1" x14ac:dyDescent="0.45">
      <c r="C9" s="40" t="s">
        <v>2</v>
      </c>
      <c r="D9" s="58">
        <v>1954</v>
      </c>
      <c r="E9" s="59">
        <v>11.6</v>
      </c>
      <c r="F9" s="58">
        <v>1736</v>
      </c>
      <c r="G9" s="59">
        <v>12</v>
      </c>
      <c r="H9" s="59">
        <v>12.5</v>
      </c>
      <c r="J9" s="58">
        <v>3634</v>
      </c>
      <c r="K9" s="59">
        <v>11.5</v>
      </c>
      <c r="L9" s="58">
        <v>3371</v>
      </c>
      <c r="M9" s="59">
        <v>12.2</v>
      </c>
      <c r="N9" s="59">
        <v>7.8</v>
      </c>
    </row>
    <row r="10" spans="2:14" ht="14.5" customHeight="1" x14ac:dyDescent="0.45">
      <c r="C10" s="10" t="s">
        <v>24</v>
      </c>
      <c r="D10" s="54">
        <v>53</v>
      </c>
      <c r="E10" s="55">
        <v>0.3</v>
      </c>
      <c r="F10" s="54">
        <v>68</v>
      </c>
      <c r="G10" s="55">
        <v>0.5</v>
      </c>
      <c r="H10" s="55">
        <v>-22.7</v>
      </c>
      <c r="J10" s="54">
        <v>128</v>
      </c>
      <c r="K10" s="55">
        <v>0.4</v>
      </c>
      <c r="L10" s="54">
        <v>129</v>
      </c>
      <c r="M10" s="55">
        <v>0.5</v>
      </c>
      <c r="N10" s="55">
        <v>-0.7</v>
      </c>
    </row>
    <row r="11" spans="2:14" ht="14.5" customHeight="1" x14ac:dyDescent="0.45">
      <c r="C11" s="10" t="s">
        <v>25</v>
      </c>
      <c r="D11" s="54">
        <v>1143</v>
      </c>
      <c r="E11" s="55">
        <v>6.8</v>
      </c>
      <c r="F11" s="54">
        <v>1101</v>
      </c>
      <c r="G11" s="55">
        <v>7.6</v>
      </c>
      <c r="H11" s="55">
        <v>3.9</v>
      </c>
      <c r="J11" s="54">
        <v>2259</v>
      </c>
      <c r="K11" s="55">
        <v>7.1</v>
      </c>
      <c r="L11" s="54">
        <v>2151</v>
      </c>
      <c r="M11" s="55">
        <v>7.8</v>
      </c>
      <c r="N11" s="55">
        <v>5</v>
      </c>
    </row>
    <row r="12" spans="2:14" ht="14.5" customHeight="1" x14ac:dyDescent="0.45">
      <c r="C12" s="16" t="s">
        <v>77</v>
      </c>
      <c r="D12" s="56">
        <v>-5</v>
      </c>
      <c r="E12" s="57">
        <v>0</v>
      </c>
      <c r="F12" s="56" t="s">
        <v>122</v>
      </c>
      <c r="G12" s="57" t="s">
        <v>122</v>
      </c>
      <c r="H12" s="57" t="s">
        <v>156</v>
      </c>
      <c r="J12" s="56">
        <v>-17</v>
      </c>
      <c r="K12" s="57">
        <v>-0.1</v>
      </c>
      <c r="L12" s="56" t="s">
        <v>122</v>
      </c>
      <c r="M12" s="57" t="s">
        <v>122</v>
      </c>
      <c r="N12" s="57" t="s">
        <v>156</v>
      </c>
    </row>
    <row r="13" spans="2:14" ht="14.5" customHeight="1" x14ac:dyDescent="0.45">
      <c r="C13" s="40" t="s">
        <v>17</v>
      </c>
      <c r="D13" s="58">
        <v>704</v>
      </c>
      <c r="E13" s="59">
        <v>4.2</v>
      </c>
      <c r="F13" s="58">
        <v>567</v>
      </c>
      <c r="G13" s="59">
        <v>3.9</v>
      </c>
      <c r="H13" s="59">
        <v>24.1</v>
      </c>
      <c r="J13" s="58">
        <v>1234</v>
      </c>
      <c r="K13" s="59">
        <v>3.9</v>
      </c>
      <c r="L13" s="58">
        <v>1091</v>
      </c>
      <c r="M13" s="59">
        <v>4</v>
      </c>
      <c r="N13" s="59">
        <v>13.1</v>
      </c>
    </row>
    <row r="14" spans="2:14" ht="14.5" customHeight="1" x14ac:dyDescent="0.45">
      <c r="C14" s="10" t="s">
        <v>18</v>
      </c>
      <c r="D14" s="54">
        <v>249</v>
      </c>
      <c r="E14" s="55">
        <v>1.5</v>
      </c>
      <c r="F14" s="54">
        <v>281</v>
      </c>
      <c r="G14" s="55">
        <v>1.9</v>
      </c>
      <c r="H14" s="55">
        <v>-11.5</v>
      </c>
      <c r="J14" s="54">
        <v>194</v>
      </c>
      <c r="K14" s="55">
        <v>0.6</v>
      </c>
      <c r="L14" s="54">
        <v>559</v>
      </c>
      <c r="M14" s="55">
        <v>2</v>
      </c>
      <c r="N14" s="55">
        <v>-65.2</v>
      </c>
    </row>
    <row r="15" spans="2:14" ht="14.5" customHeight="1" x14ac:dyDescent="0.45">
      <c r="C15" s="16" t="s">
        <v>19</v>
      </c>
      <c r="D15" s="56">
        <v>74</v>
      </c>
      <c r="E15" s="57">
        <v>0.4</v>
      </c>
      <c r="F15" s="56">
        <v>13</v>
      </c>
      <c r="G15" s="57">
        <v>0.1</v>
      </c>
      <c r="H15" s="57" t="s">
        <v>121</v>
      </c>
      <c r="J15" s="56">
        <v>438</v>
      </c>
      <c r="K15" s="57">
        <v>1.4</v>
      </c>
      <c r="L15" s="56">
        <v>30</v>
      </c>
      <c r="M15" s="57">
        <v>0.1</v>
      </c>
      <c r="N15" s="57" t="s">
        <v>121</v>
      </c>
    </row>
    <row r="16" spans="2:14" ht="14.5" customHeight="1" x14ac:dyDescent="0.45">
      <c r="C16" s="41" t="s">
        <v>157</v>
      </c>
      <c r="D16" s="60">
        <v>1026</v>
      </c>
      <c r="E16" s="61">
        <v>6.1</v>
      </c>
      <c r="F16" s="60">
        <v>861</v>
      </c>
      <c r="G16" s="61">
        <v>6</v>
      </c>
      <c r="H16" s="61">
        <v>19.2</v>
      </c>
      <c r="J16" s="60">
        <v>1866</v>
      </c>
      <c r="K16" s="61">
        <v>5.9</v>
      </c>
      <c r="L16" s="60">
        <v>1680</v>
      </c>
      <c r="M16" s="61">
        <v>6.1</v>
      </c>
      <c r="N16" s="61">
        <v>11.1</v>
      </c>
    </row>
    <row r="17" spans="3:14" ht="14.5" customHeight="1" thickBot="1" x14ac:dyDescent="0.5">
      <c r="C17" s="207" t="s">
        <v>26</v>
      </c>
      <c r="D17" s="208">
        <v>86</v>
      </c>
      <c r="E17" s="209">
        <v>0.5</v>
      </c>
      <c r="F17" s="208">
        <v>44</v>
      </c>
      <c r="G17" s="210"/>
      <c r="H17" s="211">
        <v>97.5</v>
      </c>
      <c r="J17" s="208">
        <v>94</v>
      </c>
      <c r="K17" s="209">
        <v>0.3</v>
      </c>
      <c r="L17" s="208">
        <v>68</v>
      </c>
      <c r="M17" s="210"/>
      <c r="N17" s="211">
        <v>38.9</v>
      </c>
    </row>
    <row r="18" spans="3:14" ht="14.5" customHeight="1" x14ac:dyDescent="0.45">
      <c r="C18" s="10"/>
      <c r="D18" s="62"/>
      <c r="E18" s="62"/>
      <c r="F18" s="62"/>
      <c r="G18" s="63"/>
      <c r="H18" s="64"/>
      <c r="J18" s="62"/>
      <c r="K18" s="62"/>
      <c r="L18" s="62"/>
      <c r="M18" s="63"/>
      <c r="N18" s="64"/>
    </row>
    <row r="19" spans="3:14" ht="25" customHeight="1" x14ac:dyDescent="0.45">
      <c r="C19" s="212" t="s">
        <v>92</v>
      </c>
      <c r="D19" s="65"/>
      <c r="E19" s="26"/>
      <c r="F19" s="62"/>
      <c r="G19" s="39"/>
      <c r="H19" s="39"/>
      <c r="J19" s="65"/>
      <c r="K19" s="26"/>
      <c r="L19" s="62"/>
      <c r="M19" s="39"/>
      <c r="N19" s="39"/>
    </row>
    <row r="20" spans="3:14" ht="14.5" customHeight="1" x14ac:dyDescent="0.45">
      <c r="C20" s="51" t="s">
        <v>95</v>
      </c>
      <c r="D20" s="52"/>
      <c r="E20" s="53"/>
      <c r="F20" s="52"/>
      <c r="G20" s="17"/>
      <c r="H20" s="57"/>
      <c r="J20" s="52">
        <v>570</v>
      </c>
      <c r="K20" s="53"/>
      <c r="L20" s="52">
        <v>570</v>
      </c>
      <c r="M20" s="17"/>
      <c r="N20" s="57" t="s">
        <v>151</v>
      </c>
    </row>
    <row r="21" spans="3:14" ht="14.5" customHeight="1" x14ac:dyDescent="0.45">
      <c r="C21" s="10" t="s">
        <v>117</v>
      </c>
      <c r="D21" s="54"/>
      <c r="E21" s="39"/>
      <c r="F21" s="62"/>
      <c r="G21" s="39"/>
      <c r="H21" s="66"/>
      <c r="J21" s="54"/>
      <c r="K21" s="39"/>
      <c r="L21" s="62"/>
      <c r="M21" s="39"/>
      <c r="N21" s="66"/>
    </row>
    <row r="22" spans="3:14" ht="14.5" customHeight="1" x14ac:dyDescent="0.45">
      <c r="C22" s="10" t="s">
        <v>83</v>
      </c>
      <c r="D22" s="231">
        <v>0</v>
      </c>
      <c r="E22" s="231"/>
      <c r="F22" s="231">
        <v>0</v>
      </c>
      <c r="G22" s="232"/>
      <c r="H22" s="231" t="s">
        <v>183</v>
      </c>
      <c r="J22" s="30"/>
      <c r="K22" s="14"/>
      <c r="L22" s="30"/>
      <c r="M22" s="39"/>
      <c r="N22" s="55"/>
    </row>
    <row r="23" spans="3:14" ht="14.5" customHeight="1" x14ac:dyDescent="0.45">
      <c r="C23" s="10" t="s">
        <v>84</v>
      </c>
      <c r="D23" s="231">
        <v>-1</v>
      </c>
      <c r="E23" s="231"/>
      <c r="F23" s="231">
        <v>2</v>
      </c>
      <c r="G23" s="231"/>
      <c r="H23" s="231" t="s">
        <v>184</v>
      </c>
    </row>
    <row r="24" spans="3:14" ht="14.5" customHeight="1" thickBot="1" x14ac:dyDescent="0.5">
      <c r="C24" s="16" t="s">
        <v>85</v>
      </c>
      <c r="D24" s="233">
        <v>0</v>
      </c>
      <c r="E24" s="233"/>
      <c r="F24" s="233">
        <v>1</v>
      </c>
      <c r="G24" s="234"/>
      <c r="H24" s="233" t="s">
        <v>184</v>
      </c>
    </row>
    <row r="25" spans="3:14" ht="14.5" customHeight="1" x14ac:dyDescent="0.45">
      <c r="C25" s="10"/>
      <c r="D25" s="67"/>
      <c r="E25" s="55"/>
      <c r="F25" s="67"/>
      <c r="G25" s="39"/>
      <c r="H25" s="55"/>
    </row>
    <row r="26" spans="3:14" ht="14.5" customHeight="1" x14ac:dyDescent="0.45">
      <c r="C26" s="16" t="s">
        <v>93</v>
      </c>
      <c r="D26" s="29">
        <v>661</v>
      </c>
      <c r="E26" s="17"/>
      <c r="F26" s="29">
        <v>613</v>
      </c>
      <c r="G26" s="42"/>
      <c r="H26" s="57">
        <v>7.3</v>
      </c>
    </row>
    <row r="27" spans="3:14" ht="14.5" customHeight="1" x14ac:dyDescent="0.45">
      <c r="C27" s="10"/>
      <c r="D27" s="54"/>
      <c r="E27" s="14"/>
      <c r="F27" s="54"/>
      <c r="G27" s="14"/>
      <c r="H27" s="55"/>
      <c r="J27" s="54"/>
      <c r="K27" s="14"/>
      <c r="L27" s="54"/>
      <c r="M27" s="14"/>
      <c r="N27" s="55"/>
    </row>
    <row r="28" spans="3:14" ht="14.5" customHeight="1" x14ac:dyDescent="0.45">
      <c r="C28" s="10" t="s">
        <v>96</v>
      </c>
      <c r="D28" s="14"/>
      <c r="E28" s="14"/>
      <c r="F28" s="14"/>
      <c r="G28" s="14"/>
      <c r="H28" s="14"/>
      <c r="J28" s="14"/>
      <c r="K28" s="14"/>
      <c r="L28" s="14"/>
      <c r="M28" s="14"/>
      <c r="N28" s="14"/>
    </row>
    <row r="29" spans="3:14" ht="14.5" customHeight="1" x14ac:dyDescent="0.45">
      <c r="C29" s="10" t="s">
        <v>86</v>
      </c>
      <c r="D29" s="55">
        <v>8643.9</v>
      </c>
      <c r="E29" s="55"/>
      <c r="F29" s="55">
        <v>7457.6</v>
      </c>
      <c r="G29" s="14"/>
      <c r="H29" s="55">
        <v>15.9</v>
      </c>
      <c r="J29" s="55">
        <v>8218.5</v>
      </c>
      <c r="K29" s="55"/>
      <c r="L29" s="55">
        <v>7169.2</v>
      </c>
      <c r="M29" s="14"/>
      <c r="N29" s="55">
        <v>14.6</v>
      </c>
    </row>
    <row r="30" spans="3:14" ht="14.5" customHeight="1" x14ac:dyDescent="0.45">
      <c r="C30" s="10" t="s">
        <v>118</v>
      </c>
      <c r="D30" s="55">
        <v>396.5</v>
      </c>
      <c r="E30" s="55"/>
      <c r="F30" s="55">
        <v>360.4</v>
      </c>
      <c r="G30" s="14"/>
      <c r="H30" s="55">
        <v>10</v>
      </c>
      <c r="J30" s="55">
        <v>382.2</v>
      </c>
      <c r="K30" s="55"/>
      <c r="L30" s="55">
        <v>348.1</v>
      </c>
      <c r="M30" s="14"/>
      <c r="N30" s="55">
        <v>9.8000000000000007</v>
      </c>
    </row>
    <row r="31" spans="3:14" ht="14.5" customHeight="1" thickBot="1" x14ac:dyDescent="0.5">
      <c r="C31" s="213" t="s">
        <v>97</v>
      </c>
      <c r="D31" s="214">
        <v>21.8</v>
      </c>
      <c r="E31" s="214"/>
      <c r="F31" s="214">
        <v>20.7</v>
      </c>
      <c r="G31" s="215"/>
      <c r="H31" s="214">
        <v>5.4</v>
      </c>
      <c r="J31" s="214">
        <v>21.5</v>
      </c>
      <c r="K31" s="214"/>
      <c r="L31" s="214">
        <v>20.6</v>
      </c>
      <c r="M31" s="215"/>
      <c r="N31" s="214">
        <v>4.4000000000000004</v>
      </c>
    </row>
    <row r="33" spans="3:13" ht="14.5" customHeight="1" x14ac:dyDescent="0.45">
      <c r="C33" s="247" t="s">
        <v>94</v>
      </c>
      <c r="D33" s="247"/>
      <c r="E33" s="247"/>
      <c r="F33" s="247"/>
      <c r="G33" s="247"/>
      <c r="H33" s="247"/>
      <c r="I33" s="247"/>
      <c r="J33" s="247"/>
      <c r="K33" s="247"/>
      <c r="L33" s="247"/>
      <c r="M33" s="247"/>
    </row>
  </sheetData>
  <mergeCells count="4">
    <mergeCell ref="B2:B3"/>
    <mergeCell ref="D5:H5"/>
    <mergeCell ref="J5:N5"/>
    <mergeCell ref="C33:M33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7C57-6CDB-4B64-B522-7FB07FE0CE8F}">
  <dimension ref="B2:N26"/>
  <sheetViews>
    <sheetView showGridLines="0" zoomScale="50" zoomScaleNormal="60" workbookViewId="0">
      <selection activeCell="B2" sqref="B2:B3"/>
    </sheetView>
  </sheetViews>
  <sheetFormatPr defaultRowHeight="16.5" x14ac:dyDescent="0.45"/>
  <cols>
    <col min="1" max="1" width="3" style="1" customWidth="1"/>
    <col min="2" max="2" width="2.26953125" style="1" customWidth="1"/>
    <col min="3" max="3" width="47.7265625" style="1" customWidth="1"/>
    <col min="4" max="8" width="7.7265625" style="1" customWidth="1"/>
    <col min="9" max="9" width="3" style="1" customWidth="1"/>
    <col min="10" max="14" width="7.7265625" style="1" customWidth="1"/>
    <col min="15" max="16384" width="8.7265625" style="1"/>
  </cols>
  <sheetData>
    <row r="2" spans="2:14" ht="21.5" customHeight="1" x14ac:dyDescent="0.45">
      <c r="B2" s="254"/>
      <c r="C2" s="4" t="s">
        <v>99</v>
      </c>
    </row>
    <row r="3" spans="2:14" ht="18" customHeight="1" x14ac:dyDescent="0.45">
      <c r="B3" s="254"/>
      <c r="C3" s="5" t="s">
        <v>22</v>
      </c>
    </row>
    <row r="5" spans="2:14" ht="20" customHeight="1" x14ac:dyDescent="0.45">
      <c r="D5" s="255" t="s">
        <v>174</v>
      </c>
      <c r="E5" s="255"/>
      <c r="F5" s="255"/>
      <c r="G5" s="255"/>
      <c r="H5" s="255"/>
      <c r="J5" s="255" t="s">
        <v>175</v>
      </c>
      <c r="K5" s="255"/>
      <c r="L5" s="255"/>
      <c r="M5" s="255"/>
      <c r="N5" s="255"/>
    </row>
    <row r="6" spans="2:14" ht="30" customHeight="1" thickBot="1" x14ac:dyDescent="0.5">
      <c r="C6" s="216"/>
      <c r="D6" s="217">
        <v>2024</v>
      </c>
      <c r="E6" s="217" t="s">
        <v>23</v>
      </c>
      <c r="F6" s="217">
        <v>2023</v>
      </c>
      <c r="G6" s="217" t="s">
        <v>23</v>
      </c>
      <c r="H6" s="217" t="s">
        <v>0</v>
      </c>
      <c r="J6" s="217">
        <v>2024</v>
      </c>
      <c r="K6" s="217" t="s">
        <v>23</v>
      </c>
      <c r="L6" s="217">
        <v>2023</v>
      </c>
      <c r="M6" s="217" t="s">
        <v>23</v>
      </c>
      <c r="N6" s="217" t="s">
        <v>0</v>
      </c>
    </row>
    <row r="7" spans="2:14" ht="14.5" customHeight="1" x14ac:dyDescent="0.45">
      <c r="C7" s="10" t="s">
        <v>20</v>
      </c>
      <c r="D7" s="54">
        <v>69456</v>
      </c>
      <c r="E7" s="55">
        <v>100</v>
      </c>
      <c r="F7" s="54">
        <v>61428</v>
      </c>
      <c r="G7" s="55">
        <v>100</v>
      </c>
      <c r="H7" s="55">
        <v>13.1</v>
      </c>
      <c r="J7" s="54">
        <v>133685</v>
      </c>
      <c r="K7" s="55">
        <v>100</v>
      </c>
      <c r="L7" s="54">
        <v>118641</v>
      </c>
      <c r="M7" s="55">
        <v>100</v>
      </c>
      <c r="N7" s="55">
        <v>12.7</v>
      </c>
    </row>
    <row r="8" spans="2:14" ht="14.5" customHeight="1" x14ac:dyDescent="0.45">
      <c r="C8" s="16" t="s">
        <v>1</v>
      </c>
      <c r="D8" s="56">
        <v>37495</v>
      </c>
      <c r="E8" s="57">
        <v>54</v>
      </c>
      <c r="F8" s="56">
        <v>34161</v>
      </c>
      <c r="G8" s="57">
        <v>55.6</v>
      </c>
      <c r="H8" s="57">
        <v>9.8000000000000007</v>
      </c>
      <c r="J8" s="56">
        <v>73124</v>
      </c>
      <c r="K8" s="57">
        <v>54.7</v>
      </c>
      <c r="L8" s="56">
        <v>65985</v>
      </c>
      <c r="M8" s="57">
        <v>55.6</v>
      </c>
      <c r="N8" s="57">
        <v>10.8</v>
      </c>
    </row>
    <row r="9" spans="2:14" ht="14.5" customHeight="1" x14ac:dyDescent="0.45">
      <c r="C9" s="40" t="s">
        <v>2</v>
      </c>
      <c r="D9" s="58">
        <v>31961</v>
      </c>
      <c r="E9" s="59">
        <v>46</v>
      </c>
      <c r="F9" s="58">
        <v>27267</v>
      </c>
      <c r="G9" s="59">
        <v>44.4</v>
      </c>
      <c r="H9" s="59">
        <v>17.2</v>
      </c>
      <c r="J9" s="58">
        <v>60561</v>
      </c>
      <c r="K9" s="59">
        <v>45.3</v>
      </c>
      <c r="L9" s="58">
        <v>52657</v>
      </c>
      <c r="M9" s="59">
        <v>44.4</v>
      </c>
      <c r="N9" s="59">
        <v>15</v>
      </c>
    </row>
    <row r="10" spans="2:14" ht="14.5" customHeight="1" x14ac:dyDescent="0.45">
      <c r="C10" s="10" t="s">
        <v>24</v>
      </c>
      <c r="D10" s="54">
        <v>3538</v>
      </c>
      <c r="E10" s="55">
        <v>5.0999999999999996</v>
      </c>
      <c r="F10" s="54">
        <v>3521</v>
      </c>
      <c r="G10" s="55">
        <v>5.7</v>
      </c>
      <c r="H10" s="55">
        <v>0.5</v>
      </c>
      <c r="J10" s="54">
        <v>6703</v>
      </c>
      <c r="K10" s="55">
        <v>5</v>
      </c>
      <c r="L10" s="54">
        <v>6591</v>
      </c>
      <c r="M10" s="55">
        <v>5.6</v>
      </c>
      <c r="N10" s="55">
        <v>1.7</v>
      </c>
    </row>
    <row r="11" spans="2:14" ht="14.5" customHeight="1" x14ac:dyDescent="0.45">
      <c r="C11" s="10" t="s">
        <v>25</v>
      </c>
      <c r="D11" s="54">
        <v>18096</v>
      </c>
      <c r="E11" s="55">
        <v>26.1</v>
      </c>
      <c r="F11" s="54">
        <v>15274</v>
      </c>
      <c r="G11" s="55">
        <v>24.9</v>
      </c>
      <c r="H11" s="55">
        <v>18.5</v>
      </c>
      <c r="J11" s="54">
        <v>34735</v>
      </c>
      <c r="K11" s="55">
        <v>26</v>
      </c>
      <c r="L11" s="54">
        <v>29979</v>
      </c>
      <c r="M11" s="55">
        <v>25.3</v>
      </c>
      <c r="N11" s="55">
        <v>15.9</v>
      </c>
    </row>
    <row r="12" spans="2:14" ht="14.5" customHeight="1" x14ac:dyDescent="0.45">
      <c r="C12" s="16" t="s">
        <v>77</v>
      </c>
      <c r="D12" s="56">
        <v>595</v>
      </c>
      <c r="E12" s="57">
        <v>0.9</v>
      </c>
      <c r="F12" s="56">
        <v>-89</v>
      </c>
      <c r="G12" s="57">
        <v>-0.1</v>
      </c>
      <c r="H12" s="57" t="s">
        <v>121</v>
      </c>
      <c r="J12" s="56">
        <v>742</v>
      </c>
      <c r="K12" s="57">
        <v>0.6</v>
      </c>
      <c r="L12" s="56">
        <v>-182</v>
      </c>
      <c r="M12" s="57">
        <v>-0.2</v>
      </c>
      <c r="N12" s="57" t="s">
        <v>121</v>
      </c>
    </row>
    <row r="13" spans="2:14" ht="14.5" customHeight="1" x14ac:dyDescent="0.45">
      <c r="C13" s="40" t="s">
        <v>17</v>
      </c>
      <c r="D13" s="58">
        <v>9746</v>
      </c>
      <c r="E13" s="59">
        <v>14</v>
      </c>
      <c r="F13" s="58">
        <v>8562</v>
      </c>
      <c r="G13" s="59">
        <v>13.9</v>
      </c>
      <c r="H13" s="59">
        <v>13.8</v>
      </c>
      <c r="J13" s="58">
        <v>18380</v>
      </c>
      <c r="K13" s="59">
        <v>13.7</v>
      </c>
      <c r="L13" s="58">
        <v>16269</v>
      </c>
      <c r="M13" s="59">
        <v>13.7</v>
      </c>
      <c r="N13" s="59">
        <v>13</v>
      </c>
    </row>
    <row r="14" spans="2:14" ht="14.5" customHeight="1" x14ac:dyDescent="0.45">
      <c r="C14" s="10" t="s">
        <v>18</v>
      </c>
      <c r="D14" s="54">
        <v>2657</v>
      </c>
      <c r="E14" s="55">
        <v>3.8</v>
      </c>
      <c r="F14" s="54">
        <v>2403</v>
      </c>
      <c r="G14" s="55">
        <v>3.9</v>
      </c>
      <c r="H14" s="55">
        <v>10.6</v>
      </c>
      <c r="J14" s="54">
        <v>5219</v>
      </c>
      <c r="K14" s="55">
        <v>3.9</v>
      </c>
      <c r="L14" s="54">
        <v>4717</v>
      </c>
      <c r="M14" s="55">
        <v>4</v>
      </c>
      <c r="N14" s="55">
        <v>10.6</v>
      </c>
    </row>
    <row r="15" spans="2:14" ht="14.5" customHeight="1" x14ac:dyDescent="0.45">
      <c r="C15" s="16" t="s">
        <v>19</v>
      </c>
      <c r="D15" s="56">
        <v>1519</v>
      </c>
      <c r="E15" s="57">
        <v>2.2000000000000002</v>
      </c>
      <c r="F15" s="56">
        <v>473</v>
      </c>
      <c r="G15" s="57">
        <v>0.8</v>
      </c>
      <c r="H15" s="57" t="s">
        <v>121</v>
      </c>
      <c r="J15" s="56">
        <v>2349</v>
      </c>
      <c r="K15" s="57">
        <v>1.8</v>
      </c>
      <c r="L15" s="56">
        <v>944</v>
      </c>
      <c r="M15" s="57">
        <v>0.8</v>
      </c>
      <c r="N15" s="57">
        <v>148.9</v>
      </c>
    </row>
    <row r="16" spans="2:14" ht="14.5" customHeight="1" x14ac:dyDescent="0.45">
      <c r="C16" s="41" t="s">
        <v>157</v>
      </c>
      <c r="D16" s="60">
        <v>13922</v>
      </c>
      <c r="E16" s="61">
        <v>20</v>
      </c>
      <c r="F16" s="60">
        <v>11439</v>
      </c>
      <c r="G16" s="61">
        <v>18.600000000000001</v>
      </c>
      <c r="H16" s="61">
        <v>21.7</v>
      </c>
      <c r="J16" s="60">
        <v>25949</v>
      </c>
      <c r="K16" s="61">
        <v>19.399999999999999</v>
      </c>
      <c r="L16" s="60">
        <v>21930</v>
      </c>
      <c r="M16" s="61">
        <v>18.5</v>
      </c>
      <c r="N16" s="61">
        <v>18.3</v>
      </c>
    </row>
    <row r="17" spans="3:14" ht="14.5" customHeight="1" thickBot="1" x14ac:dyDescent="0.5">
      <c r="C17" s="218" t="s">
        <v>26</v>
      </c>
      <c r="D17" s="219">
        <v>5410</v>
      </c>
      <c r="E17" s="220"/>
      <c r="F17" s="219">
        <v>4243</v>
      </c>
      <c r="G17" s="220"/>
      <c r="H17" s="221">
        <v>27.5</v>
      </c>
      <c r="J17" s="219">
        <v>8733</v>
      </c>
      <c r="K17" s="220"/>
      <c r="L17" s="219">
        <v>6749</v>
      </c>
      <c r="M17" s="220"/>
      <c r="N17" s="221">
        <v>29.4</v>
      </c>
    </row>
    <row r="18" spans="3:14" ht="14.5" customHeight="1" x14ac:dyDescent="0.45">
      <c r="C18" s="10"/>
      <c r="D18" s="62"/>
      <c r="E18" s="64"/>
      <c r="F18" s="62"/>
      <c r="G18" s="64"/>
      <c r="H18" s="64"/>
      <c r="J18" s="62"/>
      <c r="K18" s="64"/>
      <c r="L18" s="62"/>
      <c r="M18" s="64"/>
      <c r="N18" s="64"/>
    </row>
    <row r="19" spans="3:14" ht="25" customHeight="1" x14ac:dyDescent="0.45">
      <c r="C19" s="222" t="s">
        <v>100</v>
      </c>
      <c r="D19" s="65"/>
      <c r="E19" s="74"/>
      <c r="F19" s="62"/>
      <c r="G19" s="64"/>
      <c r="H19" s="64"/>
      <c r="J19" s="65"/>
      <c r="K19" s="74"/>
      <c r="L19" s="62"/>
      <c r="M19" s="64"/>
      <c r="N19" s="64"/>
    </row>
    <row r="20" spans="3:14" ht="14.5" customHeight="1" x14ac:dyDescent="0.45">
      <c r="C20" s="71" t="s">
        <v>101</v>
      </c>
      <c r="D20" s="72"/>
      <c r="E20" s="72"/>
      <c r="F20" s="72"/>
      <c r="G20" s="73"/>
      <c r="H20" s="73"/>
      <c r="J20" s="72"/>
      <c r="K20" s="72"/>
      <c r="L20" s="72"/>
      <c r="M20" s="73"/>
      <c r="N20" s="73"/>
    </row>
    <row r="21" spans="3:14" ht="14.5" customHeight="1" x14ac:dyDescent="0.45">
      <c r="C21" s="10" t="s">
        <v>103</v>
      </c>
      <c r="D21" s="55">
        <v>695.6</v>
      </c>
      <c r="E21" s="55">
        <v>63.5</v>
      </c>
      <c r="F21" s="55">
        <v>643.29999999999995</v>
      </c>
      <c r="G21" s="55">
        <v>63.1</v>
      </c>
      <c r="H21" s="55">
        <v>8.1</v>
      </c>
      <c r="J21" s="55">
        <v>1275.4000000000001</v>
      </c>
      <c r="K21" s="55">
        <v>60.6</v>
      </c>
      <c r="L21" s="55">
        <v>1180.7</v>
      </c>
      <c r="M21" s="55">
        <v>60.3</v>
      </c>
      <c r="N21" s="55">
        <v>8</v>
      </c>
    </row>
    <row r="22" spans="3:14" ht="14.5" customHeight="1" x14ac:dyDescent="0.45">
      <c r="C22" s="10" t="s">
        <v>104</v>
      </c>
      <c r="D22" s="55">
        <v>130.80000000000001</v>
      </c>
      <c r="E22" s="55">
        <v>11.9</v>
      </c>
      <c r="F22" s="55">
        <v>135.30000000000001</v>
      </c>
      <c r="G22" s="55">
        <v>13.3</v>
      </c>
      <c r="H22" s="55">
        <v>-3.3</v>
      </c>
      <c r="J22" s="55">
        <v>271.39999999999998</v>
      </c>
      <c r="K22" s="55">
        <v>12.9</v>
      </c>
      <c r="L22" s="55">
        <v>276.60000000000002</v>
      </c>
      <c r="M22" s="55">
        <v>14.1</v>
      </c>
      <c r="N22" s="55">
        <v>-1.9</v>
      </c>
    </row>
    <row r="23" spans="3:14" ht="14.5" customHeight="1" x14ac:dyDescent="0.45">
      <c r="C23" s="10" t="s">
        <v>105</v>
      </c>
      <c r="D23" s="55">
        <v>269.39999999999998</v>
      </c>
      <c r="E23" s="55">
        <v>24.6</v>
      </c>
      <c r="F23" s="55">
        <v>240.4</v>
      </c>
      <c r="G23" s="55">
        <v>23.6</v>
      </c>
      <c r="H23" s="55">
        <v>12.1</v>
      </c>
      <c r="J23" s="55">
        <v>557.6</v>
      </c>
      <c r="K23" s="55">
        <v>26.5</v>
      </c>
      <c r="L23" s="55">
        <v>501.3</v>
      </c>
      <c r="M23" s="55">
        <v>25.6</v>
      </c>
      <c r="N23" s="55">
        <v>11.2</v>
      </c>
    </row>
    <row r="24" spans="3:14" ht="14.5" customHeight="1" thickBot="1" x14ac:dyDescent="0.5">
      <c r="C24" s="223" t="s">
        <v>106</v>
      </c>
      <c r="D24" s="224">
        <v>1095.8</v>
      </c>
      <c r="E24" s="224">
        <v>100</v>
      </c>
      <c r="F24" s="224">
        <v>1018.9</v>
      </c>
      <c r="G24" s="224">
        <v>100</v>
      </c>
      <c r="H24" s="224">
        <v>7.5</v>
      </c>
      <c r="J24" s="224">
        <v>2104.4</v>
      </c>
      <c r="K24" s="224">
        <v>100</v>
      </c>
      <c r="L24" s="224">
        <v>1958.5</v>
      </c>
      <c r="M24" s="224">
        <v>100</v>
      </c>
      <c r="N24" s="224">
        <v>7.5</v>
      </c>
    </row>
    <row r="26" spans="3:14" ht="14.5" customHeight="1" x14ac:dyDescent="0.45"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</row>
  </sheetData>
  <mergeCells count="4">
    <mergeCell ref="B2:B3"/>
    <mergeCell ref="C26:N26"/>
    <mergeCell ref="J5:N5"/>
    <mergeCell ref="D5:H5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35791-3942-4999-BF85-B52C08AD7219}">
  <dimension ref="B2:O14"/>
  <sheetViews>
    <sheetView showGridLines="0" zoomScale="70" zoomScaleNormal="70" workbookViewId="0">
      <selection activeCell="B2" sqref="B2"/>
    </sheetView>
  </sheetViews>
  <sheetFormatPr defaultRowHeight="16.5" x14ac:dyDescent="0.45"/>
  <cols>
    <col min="1" max="1" width="3" style="1" customWidth="1"/>
    <col min="2" max="2" width="2.26953125" style="1" customWidth="1"/>
    <col min="3" max="3" width="11.453125" style="1" customWidth="1"/>
    <col min="4" max="5" width="12" style="1" customWidth="1"/>
    <col min="6" max="6" width="3" style="1" customWidth="1"/>
    <col min="7" max="8" width="12" style="1" customWidth="1"/>
    <col min="9" max="9" width="3" style="1" customWidth="1"/>
    <col min="10" max="11" width="12" style="1" customWidth="1"/>
    <col min="12" max="16" width="7.7265625" style="1" customWidth="1"/>
    <col min="17" max="16384" width="8.7265625" style="1"/>
  </cols>
  <sheetData>
    <row r="2" spans="2:15" ht="39.5" customHeight="1" x14ac:dyDescent="0.45">
      <c r="B2" s="2"/>
      <c r="C2" s="3" t="s">
        <v>107</v>
      </c>
    </row>
    <row r="4" spans="2:15" ht="20" customHeight="1" x14ac:dyDescent="0.45">
      <c r="C4" s="75"/>
      <c r="D4" s="256" t="s">
        <v>108</v>
      </c>
      <c r="E4" s="256"/>
      <c r="F4" s="76"/>
      <c r="G4" s="256" t="s">
        <v>109</v>
      </c>
      <c r="H4" s="256"/>
      <c r="I4" s="256"/>
      <c r="J4" s="256"/>
      <c r="K4" s="256"/>
    </row>
    <row r="5" spans="2:15" x14ac:dyDescent="0.45">
      <c r="C5" s="75"/>
      <c r="D5" s="85" t="s">
        <v>176</v>
      </c>
      <c r="E5" s="85" t="s">
        <v>177</v>
      </c>
      <c r="F5" s="77"/>
      <c r="G5" s="257" t="s">
        <v>178</v>
      </c>
      <c r="H5" s="257"/>
      <c r="I5" s="78"/>
      <c r="J5" s="257" t="s">
        <v>179</v>
      </c>
      <c r="K5" s="257"/>
    </row>
    <row r="6" spans="2:15" ht="17" thickBot="1" x14ac:dyDescent="0.5">
      <c r="C6" s="79"/>
      <c r="D6" s="80"/>
      <c r="E6" s="80"/>
      <c r="F6" s="80"/>
      <c r="G6" s="81" t="s">
        <v>110</v>
      </c>
      <c r="H6" s="81" t="s">
        <v>111</v>
      </c>
      <c r="I6" s="81"/>
      <c r="J6" s="81" t="s">
        <v>110</v>
      </c>
      <c r="K6" s="81" t="s">
        <v>111</v>
      </c>
    </row>
    <row r="7" spans="2:15" ht="14.5" customHeight="1" x14ac:dyDescent="0.45">
      <c r="C7" s="10" t="s">
        <v>102</v>
      </c>
      <c r="D7" s="82">
        <v>4.5999999999999999E-3</v>
      </c>
      <c r="E7" s="82">
        <v>4.7800000000000002E-2</v>
      </c>
      <c r="F7" s="14"/>
      <c r="G7" s="113">
        <v>18.38</v>
      </c>
      <c r="H7" s="115">
        <v>1</v>
      </c>
      <c r="I7" s="14"/>
      <c r="J7" s="113">
        <v>17.07</v>
      </c>
      <c r="K7" s="115">
        <v>1</v>
      </c>
    </row>
    <row r="8" spans="2:15" ht="14.5" customHeight="1" x14ac:dyDescent="0.45">
      <c r="C8" s="10" t="s">
        <v>112</v>
      </c>
      <c r="D8" s="82">
        <v>6.4999999999999997E-3</v>
      </c>
      <c r="E8" s="82">
        <v>3.9600000000000003E-2</v>
      </c>
      <c r="F8" s="14"/>
      <c r="G8" s="113">
        <v>4148.04</v>
      </c>
      <c r="H8" s="115">
        <v>4.4000000000000003E-3</v>
      </c>
      <c r="I8" s="14"/>
      <c r="J8" s="113">
        <v>4191.28</v>
      </c>
      <c r="K8" s="115">
        <v>4.1000000000000003E-3</v>
      </c>
    </row>
    <row r="9" spans="2:15" ht="14.5" customHeight="1" x14ac:dyDescent="0.45">
      <c r="C9" s="10" t="s">
        <v>105</v>
      </c>
      <c r="D9" s="82">
        <v>7.0000000000000001E-3</v>
      </c>
      <c r="E9" s="82">
        <v>2.46E-2</v>
      </c>
      <c r="F9" s="14"/>
      <c r="G9" s="113">
        <v>5.56</v>
      </c>
      <c r="H9" s="115">
        <v>3.3058999999999998</v>
      </c>
      <c r="I9" s="14"/>
      <c r="J9" s="113">
        <v>4.82</v>
      </c>
      <c r="K9" s="115">
        <v>3.5425</v>
      </c>
    </row>
    <row r="10" spans="2:15" ht="14.5" customHeight="1" x14ac:dyDescent="0.45">
      <c r="C10" s="10" t="s">
        <v>113</v>
      </c>
      <c r="D10" s="82">
        <v>6.2899999999999998E-2</v>
      </c>
      <c r="E10" s="82">
        <v>0.80300000000000005</v>
      </c>
      <c r="F10" s="14"/>
      <c r="G10" s="113">
        <v>912</v>
      </c>
      <c r="H10" s="115">
        <v>2.0199999999999999E-2</v>
      </c>
      <c r="I10" s="14"/>
      <c r="J10" s="113">
        <v>256.7</v>
      </c>
      <c r="K10" s="115">
        <v>6.6500000000000004E-2</v>
      </c>
    </row>
    <row r="11" spans="2:15" ht="14.5" customHeight="1" x14ac:dyDescent="0.45">
      <c r="C11" s="10" t="s">
        <v>114</v>
      </c>
      <c r="D11" s="82">
        <v>7.4000000000000003E-3</v>
      </c>
      <c r="E11" s="82">
        <v>3.8800000000000001E-2</v>
      </c>
      <c r="F11" s="14"/>
      <c r="G11" s="113">
        <v>944.34</v>
      </c>
      <c r="H11" s="115">
        <v>1.95E-2</v>
      </c>
      <c r="I11" s="14"/>
      <c r="J11" s="113">
        <v>801.66</v>
      </c>
      <c r="K11" s="115">
        <v>2.1299999999999999E-2</v>
      </c>
    </row>
    <row r="12" spans="2:15" ht="14.5" customHeight="1" thickBot="1" x14ac:dyDescent="0.5">
      <c r="C12" s="11" t="s">
        <v>115</v>
      </c>
      <c r="D12" s="83">
        <v>2.5999999999999999E-3</v>
      </c>
      <c r="E12" s="83">
        <v>2.0500000000000001E-2</v>
      </c>
      <c r="F12" s="84"/>
      <c r="G12" s="114">
        <v>0.93</v>
      </c>
      <c r="H12" s="116">
        <v>19.671099999999999</v>
      </c>
      <c r="I12" s="84"/>
      <c r="J12" s="114">
        <v>0.91</v>
      </c>
      <c r="K12" s="116">
        <v>18.7056</v>
      </c>
    </row>
    <row r="14" spans="2:15" ht="14.5" customHeight="1" x14ac:dyDescent="0.45">
      <c r="C14" s="247" t="s">
        <v>116</v>
      </c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</row>
  </sheetData>
  <mergeCells count="5">
    <mergeCell ref="D4:E4"/>
    <mergeCell ref="G4:K4"/>
    <mergeCell ref="G5:H5"/>
    <mergeCell ref="J5:K5"/>
    <mergeCell ref="C14:O14"/>
  </mergeCells>
  <pageMargins left="0.7" right="0.7" top="0.75" bottom="0.75" header="0.3" footer="0.3"/>
  <pageSetup orientation="portrait" r:id="rId1"/>
  <headerFooter>
    <oddFooter>&amp;L_x000D_&amp;1#&amp;"Calibri"&amp;10&amp;K000000 Información de uso interno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Consolidated Results</vt:lpstr>
      <vt:lpstr>Consolidated Balance</vt:lpstr>
      <vt:lpstr>Adj. EBITDA &amp; ND exKOF</vt:lpstr>
      <vt:lpstr>Proximity</vt:lpstr>
      <vt:lpstr>Proximity Europe</vt:lpstr>
      <vt:lpstr>Health</vt:lpstr>
      <vt:lpstr>Fuel</vt:lpstr>
      <vt:lpstr>KOF</vt:lpstr>
      <vt:lpstr>Other Info</vt:lpstr>
      <vt:lpstr>Consolidated Results (1Q24)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Leal Martinez Alejandro</dc:creator>
  <cp:lastModifiedBy>Leal Martinez Alejandro</cp:lastModifiedBy>
  <dcterms:created xsi:type="dcterms:W3CDTF">2022-04-27T16:19:02Z</dcterms:created>
  <dcterms:modified xsi:type="dcterms:W3CDTF">2024-07-26T16:46:02Z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642da2-9212-4576-9c8f-4777cb6d5892_Enabled">
    <vt:lpwstr>true</vt:lpwstr>
  </property>
  <property fmtid="{D5CDD505-2E9C-101B-9397-08002B2CF9AE}" pid="3" name="MSIP_Label_ac642da2-9212-4576-9c8f-4777cb6d5892_SetDate">
    <vt:lpwstr>2024-04-24T18:28:41Z</vt:lpwstr>
  </property>
  <property fmtid="{D5CDD505-2E9C-101B-9397-08002B2CF9AE}" pid="4" name="MSIP_Label_ac642da2-9212-4576-9c8f-4777cb6d5892_Method">
    <vt:lpwstr>Standard</vt:lpwstr>
  </property>
  <property fmtid="{D5CDD505-2E9C-101B-9397-08002B2CF9AE}" pid="5" name="MSIP_Label_ac642da2-9212-4576-9c8f-4777cb6d5892_Name">
    <vt:lpwstr>FEMSA - Interna (Femsa Only)</vt:lpwstr>
  </property>
  <property fmtid="{D5CDD505-2E9C-101B-9397-08002B2CF9AE}" pid="6" name="MSIP_Label_ac642da2-9212-4576-9c8f-4777cb6d5892_SiteId">
    <vt:lpwstr>cd5a7a30-5f9a-410b-a037-86e1e17a4330</vt:lpwstr>
  </property>
  <property fmtid="{D5CDD505-2E9C-101B-9397-08002B2CF9AE}" pid="7" name="MSIP_Label_ac642da2-9212-4576-9c8f-4777cb6d5892_ActionId">
    <vt:lpwstr>54dcfdbd-745a-4ab4-9be7-271eb7c837ce</vt:lpwstr>
  </property>
  <property fmtid="{D5CDD505-2E9C-101B-9397-08002B2CF9AE}" pid="8" name="MSIP_Label_ac642da2-9212-4576-9c8f-4777cb6d5892_ContentBits">
    <vt:lpwstr>2</vt:lpwstr>
  </property>
</Properties>
</file>