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5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21\04 abril\Versiones Finales\"/>
    </mc:Choice>
  </mc:AlternateContent>
  <xr:revisionPtr revIDLastSave="0" documentId="13_ncr:1_{2D334065-99D3-4AF0-9394-C43C282FD84D}" xr6:coauthVersionLast="46" xr6:coauthVersionMax="46" xr10:uidLastSave="{00000000-0000-0000-0000-000000000000}"/>
  <bookViews>
    <workbookView xWindow="-110" yWindow="-110" windowWidth="19420" windowHeight="10420" tabRatio="880" firstSheet="2" activeTab="5" xr2:uid="{00000000-000D-0000-FFFF-FFFF00000000}"/>
  </bookViews>
  <sheets>
    <sheet name="Consolidated Balance" sheetId="17" r:id="rId1"/>
    <sheet name="Consolidated Results" sheetId="14" r:id="rId2"/>
    <sheet name="FEMSA Comercio - Proximity Div." sheetId="16" r:id="rId3"/>
    <sheet name="FEMSA Comercio - Health Div." sheetId="11" r:id="rId4"/>
    <sheet name="FEMSA Comercio - Fuel Division" sheetId="20" r:id="rId5"/>
    <sheet name="Logistics &amp; Distribution" sheetId="22" r:id="rId6"/>
    <sheet name="Coca-Cola FEMSA" sheetId="5" r:id="rId7"/>
    <sheet name="Other Info" sheetId="8" r:id="rId8"/>
  </sheets>
  <definedNames>
    <definedName name="ebitdaprom" localSheetId="6">#REF!,#REF!,#REF!,#REF!,#REF!,#REF!</definedName>
    <definedName name="ebitdaprom" localSheetId="4">#REF!,#REF!,#REF!,#REF!,#REF!,#REF!</definedName>
    <definedName name="ebitdaprom" localSheetId="3">#REF!,#REF!,#REF!,#REF!,#REF!,#REF!</definedName>
    <definedName name="ebitdaprom" localSheetId="2">#REF!,#REF!,#REF!,#REF!,#REF!,#REF!</definedName>
    <definedName name="ebitdaprom" localSheetId="5">#REF!,#REF!,#REF!,#REF!,#REF!,#REF!</definedName>
    <definedName name="ebitdaprom" localSheetId="7">#REF!,#REF!,#REF!,#REF!,#REF!,#REF!</definedName>
    <definedName name="_xlnm.Print_Area" localSheetId="6">'Coca-Cola FEMSA'!$A$1:$G$25</definedName>
    <definedName name="_xlnm.Print_Area" localSheetId="0">'Consolidated Balance'!$A$1:$H$57</definedName>
    <definedName name="_xlnm.Print_Area" localSheetId="1">'Consolidated Results'!$A$1:$H$41</definedName>
    <definedName name="_xlnm.Print_Area" localSheetId="4">'FEMSA Comercio - Fuel Division'!$A$1:$M$35</definedName>
    <definedName name="_xlnm.Print_Area" localSheetId="3">'FEMSA Comercio - Health Div.'!$A$1:$G$33</definedName>
    <definedName name="_xlnm.Print_Area" localSheetId="2">'FEMSA Comercio - Proximity Div.'!$A$1:$G$35</definedName>
    <definedName name="_xlnm.Print_Area" localSheetId="5">'Logistics &amp; Distribution'!$A$1:$D$18</definedName>
    <definedName name="_xlnm.Print_Area" localSheetId="7">'Other Info'!$A$1:$J$14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7" l="1"/>
  <c r="E24" i="17" l="1"/>
  <c r="E32" i="17" l="1"/>
  <c r="E31" i="17" l="1"/>
  <c r="E16" i="17" l="1"/>
  <c r="E29" i="17"/>
  <c r="E10" i="17"/>
  <c r="D52" i="17" l="1"/>
  <c r="E52" i="17" s="1"/>
  <c r="F52" i="17" s="1"/>
  <c r="G52" i="17" s="1"/>
  <c r="F14" i="17" l="1"/>
  <c r="F27" i="17"/>
  <c r="F23" i="17"/>
  <c r="F7" i="17" l="1"/>
  <c r="F20" i="17"/>
  <c r="F6" i="17" l="1"/>
  <c r="G6" i="17"/>
  <c r="F22" i="17"/>
  <c r="F28" i="17"/>
  <c r="F21" i="17"/>
  <c r="F12" i="17"/>
  <c r="F15" i="17"/>
  <c r="F26" i="17" l="1"/>
  <c r="F13" i="17" l="1"/>
  <c r="F8" i="17"/>
  <c r="F9" i="17" l="1"/>
  <c r="D24" i="17" l="1"/>
  <c r="F24" i="17" s="1"/>
  <c r="F25" i="17"/>
  <c r="F10" i="17" l="1"/>
  <c r="F11" i="17"/>
  <c r="D32" i="17" l="1"/>
  <c r="D16" i="17"/>
  <c r="F16" i="17" s="1"/>
  <c r="F17" i="17"/>
  <c r="D29" i="17"/>
  <c r="F29" i="17" s="1"/>
  <c r="F30" i="17"/>
  <c r="D31" i="17" l="1"/>
  <c r="F31" i="17" s="1"/>
  <c r="F32" i="17"/>
</calcChain>
</file>

<file path=xl/sharedStrings.xml><?xml version="1.0" encoding="utf-8"?>
<sst xmlns="http://schemas.openxmlformats.org/spreadsheetml/2006/main" count="254" uniqueCount="153">
  <si>
    <t>FEMSA</t>
  </si>
  <si>
    <t>% Inc.</t>
  </si>
  <si>
    <t>Euros</t>
  </si>
  <si>
    <t>% Integral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</si>
  <si>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</si>
  <si>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Millions of Pesos</t>
  </si>
  <si>
    <t>Coca-Cola FEMSA</t>
  </si>
  <si>
    <t xml:space="preserve">Total </t>
  </si>
  <si>
    <t>Colombia</t>
  </si>
  <si>
    <t>Argentina</t>
  </si>
  <si>
    <t>Chile</t>
  </si>
  <si>
    <t>Ticket (pesos)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</si>
  <si>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</si>
  <si>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</si>
  <si>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</si>
  <si>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</si>
  <si>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</si>
  <si>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</si>
  <si>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</si>
  <si>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</si>
  <si>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</si>
  <si>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</si>
  <si>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</si>
  <si>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</si>
  <si>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</si>
  <si>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</si>
  <si>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</si>
  <si>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</si>
  <si>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</si>
  <si>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Current maturities of long-term leases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</si>
  <si>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</si>
  <si>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</si>
  <si>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</si>
  <si>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</si>
  <si>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</si>
  <si>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</si>
  <si>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</si>
  <si>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</si>
  <si>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</si>
  <si>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</si>
  <si>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</si>
  <si>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</si>
  <si>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</si>
  <si>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</si>
  <si>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</si>
  <si>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</si>
  <si>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</si>
  <si>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</si>
  <si>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</si>
  <si>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</si>
  <si>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</si>
  <si>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</si>
  <si>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</si>
  <si>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Consolidated Income Statement</t>
  </si>
  <si>
    <t>% of rev.</t>
  </si>
  <si>
    <t>% Var.</t>
  </si>
  <si>
    <t>Total revenues</t>
  </si>
  <si>
    <t>Cost of sales</t>
  </si>
  <si>
    <t>Gross profit</t>
  </si>
  <si>
    <t>Administrative expenses</t>
  </si>
  <si>
    <t>Selling expenses</t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</si>
  <si>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</si>
  <si>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</si>
  <si>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</si>
  <si>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</si>
  <si>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</si>
  <si>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</si>
  <si>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</si>
  <si>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Other financial expenses (income), net.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</si>
  <si>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</si>
  <si>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</si>
  <si>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</si>
  <si>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</si>
  <si>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discontinued operations</t>
  </si>
  <si>
    <t xml:space="preserve">Net consolidated income 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</si>
  <si>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</si>
  <si>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</si>
  <si>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</si>
  <si>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</si>
  <si>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</si>
  <si>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</si>
  <si>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</si>
  <si>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</si>
  <si>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</si>
  <si>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</si>
  <si>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t>Macroeconomic Information</t>
  </si>
  <si>
    <t>Inflation</t>
  </si>
  <si>
    <t>End-of-period Exchange Rates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</si>
  <si>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</si>
  <si>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t>Mexico</t>
  </si>
  <si>
    <t>Brazil</t>
  </si>
  <si>
    <t>Euro Zone</t>
  </si>
  <si>
    <t>Per USD</t>
  </si>
  <si>
    <t>Per MXN</t>
  </si>
  <si>
    <t>Other operating expenses (income), net</t>
  </si>
  <si>
    <t>Sales volumes</t>
  </si>
  <si>
    <t>(Millions of unit cases)</t>
  </si>
  <si>
    <t>Mexico and Central America</t>
  </si>
  <si>
    <t>South America</t>
  </si>
  <si>
    <t xml:space="preserve">FEMSA Comercio - Proximity Division </t>
  </si>
  <si>
    <t>Results of Operations</t>
  </si>
  <si>
    <t>Information of OXXO Stores</t>
  </si>
  <si>
    <t>Total stores</t>
  </si>
  <si>
    <t>Stores Mexico</t>
  </si>
  <si>
    <t>Stores South America</t>
  </si>
  <si>
    <t xml:space="preserve">vs. Last quarter </t>
  </si>
  <si>
    <t>Year-to-date</t>
  </si>
  <si>
    <t>Last-twelve-months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</si>
  <si>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</si>
  <si>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>Sales (thousands of pesos)</t>
  </si>
  <si>
    <t>Traffic (thousands of transactions)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</si>
  <si>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</si>
  <si>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 xml:space="preserve">FEMSA Comercio - Health Division </t>
  </si>
  <si>
    <t>Information of Stores</t>
  </si>
  <si>
    <t xml:space="preserve">   Sales (thousands of pesos)</t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</si>
  <si>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</si>
  <si>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</si>
  <si>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</si>
  <si>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</si>
  <si>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</si>
  <si>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t>Volume (thousands of liters)</t>
  </si>
  <si>
    <t xml:space="preserve"> Average price per liter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</si>
  <si>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</si>
  <si>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</si>
  <si>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>x</t>
  </si>
  <si>
    <t>(Loss) Consolidated net income</t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</si>
  <si>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Heineken´s and Raizen convenience stores results, net.</t>
    </r>
  </si>
  <si>
    <t>Guatemalan Quetzal</t>
  </si>
  <si>
    <r>
      <rPr>
        <vertAlign val="superscript"/>
        <sz val="7"/>
        <rFont val="Calibri"/>
        <family val="2"/>
        <scheme val="minor"/>
      </rPr>
      <t xml:space="preserve">(A) </t>
    </r>
    <r>
      <rPr>
        <sz val="7"/>
        <rFont val="Calibri"/>
        <family val="2"/>
        <scheme val="minor"/>
      </rPr>
      <t>Organic basis (% Org.) excludes the effects of significant mergers and acquisitions in the last twelve months.</t>
    </r>
  </si>
  <si>
    <t>Operative cash flow (EBITDA)</t>
  </si>
  <si>
    <t>Net new conveniences stores:</t>
  </si>
  <si>
    <t>Net new stores:</t>
  </si>
  <si>
    <r>
      <t xml:space="preserve">Comparable </t>
    </r>
    <r>
      <rPr>
        <b/>
        <vertAlign val="superscript"/>
        <sz val="8"/>
        <color rgb="FF850026"/>
        <rFont val="Calibri"/>
        <family val="2"/>
      </rPr>
      <t>(A)</t>
    </r>
  </si>
  <si>
    <t>As Reported</t>
  </si>
  <si>
    <t>Operative cash flow</t>
  </si>
  <si>
    <t>For the first quarter of:</t>
  </si>
  <si>
    <t>Dec-20</t>
  </si>
  <si>
    <t>1Q 2021</t>
  </si>
  <si>
    <t xml:space="preserve"> Dec-20</t>
  </si>
  <si>
    <t>Mar -21</t>
  </si>
  <si>
    <t>N.S.</t>
  </si>
  <si>
    <t>Total Stores</t>
  </si>
  <si>
    <r>
      <rPr>
        <vertAlign val="superscript"/>
        <sz val="6.5"/>
        <rFont val="Calibri"/>
        <family val="2"/>
        <scheme val="minor"/>
      </rPr>
      <t>(1)</t>
    </r>
    <r>
      <rPr>
        <sz val="6.5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</si>
  <si>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Unaudited consolidated financial information. Includes the wholesale and distribution business.</t>
    </r>
  </si>
  <si>
    <r>
      <t xml:space="preserve">LTM </t>
    </r>
    <r>
      <rPr>
        <b/>
        <vertAlign val="superscript"/>
        <sz val="8"/>
        <color rgb="FF393943"/>
        <rFont val="Calibri"/>
        <family val="2"/>
        <scheme val="minor"/>
      </rPr>
      <t>(1)</t>
    </r>
    <r>
      <rPr>
        <b/>
        <sz val="8"/>
        <color rgb="FF393943"/>
        <rFont val="Calibri"/>
        <family val="2"/>
        <scheme val="minor"/>
      </rPr>
      <t xml:space="preserve"> Mar-21</t>
    </r>
  </si>
  <si>
    <r>
      <t xml:space="preserve">Intangible assets </t>
    </r>
    <r>
      <rPr>
        <vertAlign val="superscript"/>
        <sz val="8"/>
        <color rgb="FF000000"/>
        <rFont val="Calibri"/>
        <family val="2"/>
        <scheme val="minor"/>
      </rPr>
      <t>(1)</t>
    </r>
  </si>
  <si>
    <r>
      <t xml:space="preserve">Long-term debt </t>
    </r>
    <r>
      <rPr>
        <vertAlign val="superscript"/>
        <sz val="8"/>
        <color rgb="FF000000"/>
        <rFont val="Calibri"/>
        <family val="2"/>
        <scheme val="minor"/>
      </rPr>
      <t>(2)</t>
    </r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</si>
  <si>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</si>
  <si>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March 31, 2021</t>
  </si>
  <si>
    <t>2026+</t>
  </si>
  <si>
    <r>
      <t xml:space="preserve">Fixed rate </t>
    </r>
    <r>
      <rPr>
        <vertAlign val="superscript"/>
        <sz val="8"/>
        <rFont val="Calibri"/>
        <family val="2"/>
        <scheme val="minor"/>
      </rPr>
      <t>(2)</t>
    </r>
  </si>
  <si>
    <r>
      <t xml:space="preserve">Variable rate </t>
    </r>
    <r>
      <rPr>
        <vertAlign val="superscript"/>
        <sz val="8"/>
        <rFont val="Calibri"/>
        <family val="2"/>
        <scheme val="minor"/>
      </rPr>
      <t>(2)</t>
    </r>
  </si>
  <si>
    <t>Logistics and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</si>
</sst>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0_);_(* \(#,##0.0000\);_(* &quot;-&quot;??_);_(@_)"/>
    <numFmt numFmtId="171" formatCode="mmmm\-yy"/>
    <numFmt numFmtId="172" formatCode="#,##0.0_);\(#,##0.0\)"/>
    <numFmt numFmtId="173" formatCode="#,##0.0;\-#,##0.0"/>
  </numFmts>
  <fonts count="42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9.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8"/>
      <color rgb="FF850026"/>
      <name val="Calibri"/>
      <family val="2"/>
    </font>
    <font>
      <sz val="6.5"/>
      <name val="Calibri"/>
      <family val="2"/>
      <scheme val="minor"/>
    </font>
    <font>
      <vertAlign val="superscript"/>
      <sz val="6.5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93943"/>
      </top>
      <bottom/>
      <diagonal/>
    </border>
    <border>
      <left/>
      <right/>
      <top style="thin">
        <color rgb="FF393943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46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166" fontId="8" fillId="4" borderId="0" xfId="3" applyNumberFormat="1" applyFont="1" applyFill="1" applyAlignment="1">
      <alignment horizontal="right" wrapText="1" shrinkToFit="1"/>
    </xf>
    <xf numFmtId="167" fontId="13" fillId="0" borderId="0" xfId="1" applyNumberFormat="1" applyFont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13" fillId="4" borderId="4" xfId="3" applyFont="1" applyFill="1" applyBorder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9" fontId="3" fillId="6" borderId="0" xfId="2" applyNumberFormat="1" applyFont="1" applyFill="1" applyAlignment="1">
      <alignment horizontal="right" wrapText="1" shrinkToFi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169" fontId="3" fillId="3" borderId="0" xfId="2" applyNumberFormat="1" applyFont="1" applyFill="1" applyAlignment="1">
      <alignment horizontal="right" wrapText="1" shrinkToFi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3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43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43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3" fillId="6" borderId="0" xfId="0" applyFont="1" applyFill="1" applyAlignment="1">
      <alignment horizontal="right" vertical="center" wrapText="1" shrinkToFit="1"/>
    </xf>
    <xf numFmtId="0" fontId="3" fillId="4" borderId="0" xfId="0" applyFont="1" applyFill="1"/>
    <xf numFmtId="0" fontId="12" fillId="4" borderId="0" xfId="0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0" fontId="3" fillId="7" borderId="0" xfId="0" applyFont="1" applyFill="1" applyAlignment="1">
      <alignment vertical="center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3" fillId="4" borderId="0" xfId="3" applyFont="1" applyFill="1" applyAlignment="1">
      <alignment vertical="center"/>
    </xf>
    <xf numFmtId="0" fontId="29" fillId="0" borderId="0" xfId="3" applyFont="1" applyAlignment="1">
      <alignment vertical="center"/>
    </xf>
    <xf numFmtId="0" fontId="29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29" fillId="0" borderId="0" xfId="3" applyFont="1" applyAlignment="1">
      <alignment vertical="center" wrapText="1" shrinkToFit="1"/>
    </xf>
    <xf numFmtId="0" fontId="29" fillId="4" borderId="0" xfId="3" applyFont="1" applyFill="1" applyAlignment="1">
      <alignment vertical="center" shrinkToFit="1"/>
    </xf>
    <xf numFmtId="0" fontId="30" fillId="0" borderId="0" xfId="3" applyFont="1" applyAlignment="1">
      <alignment horizontal="center" vertical="center" wrapText="1" shrinkToFit="1"/>
    </xf>
    <xf numFmtId="0" fontId="29" fillId="4" borderId="0" xfId="3" applyFont="1" applyFill="1" applyAlignment="1">
      <alignment horizontal="right" vertical="center"/>
    </xf>
    <xf numFmtId="0" fontId="29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1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0" fontId="3" fillId="3" borderId="0" xfId="1" applyNumberFormat="1" applyFont="1" applyFill="1" applyAlignment="1">
      <alignment horizontal="right" vertical="center" wrapText="1" shrinkToFit="1"/>
    </xf>
    <xf numFmtId="170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43" fontId="3" fillId="6" borderId="0" xfId="1" applyFont="1" applyFill="1" applyAlignment="1">
      <alignment horizontal="right" vertical="center" wrapText="1" shrinkToFit="1"/>
    </xf>
    <xf numFmtId="170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0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43" fontId="3" fillId="3" borderId="0" xfId="1" applyFont="1" applyFill="1" applyAlignment="1">
      <alignment horizontal="right" vertical="center"/>
    </xf>
    <xf numFmtId="170" fontId="3" fillId="3" borderId="0" xfId="1" applyNumberFormat="1" applyFont="1" applyFill="1" applyAlignment="1">
      <alignment horizontal="right" vertical="center"/>
    </xf>
    <xf numFmtId="170" fontId="3" fillId="0" borderId="0" xfId="1" applyNumberFormat="1" applyFont="1" applyAlignment="1">
      <alignment horizontal="right" vertical="center"/>
    </xf>
    <xf numFmtId="0" fontId="29" fillId="0" borderId="0" xfId="3" applyFont="1" applyAlignment="1">
      <alignment vertical="center" shrinkToFit="1"/>
    </xf>
    <xf numFmtId="0" fontId="29" fillId="4" borderId="0" xfId="3" applyFont="1" applyFill="1" applyAlignment="1">
      <alignment vertical="center" wrapText="1"/>
    </xf>
    <xf numFmtId="0" fontId="31" fillId="4" borderId="0" xfId="3" applyFont="1" applyFill="1" applyAlignment="1">
      <alignment vertical="center" wrapText="1"/>
    </xf>
    <xf numFmtId="0" fontId="31" fillId="4" borderId="0" xfId="3" applyFont="1" applyFill="1" applyAlignment="1">
      <alignment vertical="center"/>
    </xf>
    <xf numFmtId="0" fontId="31" fillId="4" borderId="0" xfId="3" applyFont="1" applyFill="1" applyAlignment="1">
      <alignment vertical="center" shrinkToFit="1"/>
    </xf>
    <xf numFmtId="168" fontId="29" fillId="4" borderId="0" xfId="3" applyNumberFormat="1" applyFont="1" applyFill="1" applyAlignment="1">
      <alignment vertical="center" shrinkToFit="1"/>
    </xf>
    <xf numFmtId="0" fontId="12" fillId="4" borderId="0" xfId="0" applyFont="1" applyFill="1" applyAlignment="1">
      <alignment horizontal="centerContinuous" vertical="center" wrapText="1"/>
    </xf>
    <xf numFmtId="166" fontId="32" fillId="4" borderId="0" xfId="0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6" borderId="0" xfId="0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2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37" fontId="12" fillId="4" borderId="0" xfId="0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horizontal="right" vertical="center" wrapText="1" shrinkToFit="1"/>
    </xf>
    <xf numFmtId="172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0" borderId="0" xfId="0" applyFont="1"/>
    <xf numFmtId="0" fontId="12" fillId="4" borderId="0" xfId="4" quotePrefix="1" applyFont="1" applyFill="1" applyAlignment="1">
      <alignment horizontal="left"/>
    </xf>
    <xf numFmtId="0" fontId="11" fillId="4" borderId="0" xfId="4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0" fontId="12" fillId="6" borderId="0" xfId="0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29" fillId="3" borderId="0" xfId="0" applyFont="1" applyFill="1"/>
    <xf numFmtId="166" fontId="5" fillId="3" borderId="0" xfId="1" applyNumberFormat="1" applyFont="1" applyFill="1" applyAlignment="1">
      <alignment horizontal="right" wrapText="1" shrinkToFit="1"/>
    </xf>
    <xf numFmtId="0" fontId="8" fillId="3" borderId="0" xfId="0" applyFont="1" applyFill="1" applyAlignment="1">
      <alignment horizontal="right" wrapText="1" shrinkToFit="1"/>
    </xf>
    <xf numFmtId="168" fontId="8" fillId="3" borderId="0" xfId="0" applyNumberFormat="1" applyFont="1" applyFill="1" applyAlignment="1">
      <alignment horizontal="right" wrapText="1" shrinkToFit="1"/>
    </xf>
    <xf numFmtId="0" fontId="8" fillId="6" borderId="0" xfId="0" applyFont="1" applyFill="1" applyAlignment="1">
      <alignment horizontal="right" wrapText="1" shrinkToFi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12" fillId="3" borderId="0" xfId="0" applyFont="1" applyFill="1" applyAlignment="1">
      <alignment horizontal="right" wrapText="1" shrinkToFi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3" fontId="12" fillId="6" borderId="4" xfId="0" applyNumberFormat="1" applyFont="1" applyFill="1" applyBorder="1" applyAlignment="1">
      <alignment horizontal="right" vertical="center" wrapText="1" shrinkToFit="1"/>
    </xf>
    <xf numFmtId="173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3" fillId="4" borderId="0" xfId="2" applyFont="1" applyFill="1"/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2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164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168" fontId="3" fillId="3" borderId="0" xfId="0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0" fontId="3" fillId="4" borderId="4" xfId="0" applyFont="1" applyFill="1" applyBorder="1" applyAlignment="1">
      <alignment vertical="center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8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3" applyNumberFormat="1" applyFont="1" applyFill="1" applyAlignment="1">
      <alignment horizontal="left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right" wrapText="1" shrinkToFit="1"/>
    </xf>
    <xf numFmtId="166" fontId="24" fillId="4" borderId="0" xfId="3" applyNumberFormat="1" applyFont="1" applyFill="1" applyAlignment="1">
      <alignment horizontal="left" shrinkToFit="1"/>
    </xf>
    <xf numFmtId="0" fontId="24" fillId="4" borderId="0" xfId="3" applyFont="1" applyFill="1" applyAlignment="1">
      <alignment horizontal="left"/>
    </xf>
    <xf numFmtId="166" fontId="26" fillId="3" borderId="0" xfId="3" applyNumberFormat="1" applyFont="1" applyFill="1" applyAlignment="1">
      <alignment horizontal="left" wrapText="1" shrinkToFit="1"/>
    </xf>
    <xf numFmtId="0" fontId="24" fillId="4" borderId="0" xfId="0" applyFont="1" applyFill="1" applyAlignment="1">
      <alignment vertical="center"/>
    </xf>
    <xf numFmtId="0" fontId="24" fillId="4" borderId="0" xfId="0" applyFont="1" applyFill="1"/>
    <xf numFmtId="9" fontId="29" fillId="4" borderId="0" xfId="2" applyFont="1" applyFill="1" applyAlignment="1">
      <alignment vertical="center"/>
    </xf>
    <xf numFmtId="166" fontId="26" fillId="4" borderId="0" xfId="3" applyNumberFormat="1" applyFont="1" applyFill="1" applyAlignment="1">
      <alignment horizontal="left"/>
    </xf>
    <xf numFmtId="166" fontId="24" fillId="4" borderId="0" xfId="3" applyNumberFormat="1" applyFont="1" applyFill="1" applyAlignment="1">
      <alignment horizontal="lef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0" fontId="30" fillId="0" borderId="1" xfId="3" applyFont="1" applyBorder="1" applyAlignment="1">
      <alignment horizontal="center" vertical="center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3" fillId="0" borderId="0" xfId="3" applyFont="1" applyFill="1" applyAlignment="1">
      <alignment horizontal="right" wrapText="1" shrinkToFit="1"/>
    </xf>
    <xf numFmtId="167" fontId="13" fillId="0" borderId="0" xfId="1" applyNumberFormat="1" applyFont="1" applyFill="1" applyAlignment="1">
      <alignment horizontal="right" wrapText="1" shrinkToFit="1"/>
    </xf>
    <xf numFmtId="0" fontId="3" fillId="0" borderId="3" xfId="3" applyFont="1" applyFill="1" applyBorder="1" applyAlignment="1">
      <alignment horizontal="right" wrapText="1" shrinkToFit="1"/>
    </xf>
    <xf numFmtId="167" fontId="13" fillId="0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right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43" fontId="3" fillId="6" borderId="4" xfId="1" applyFont="1" applyFill="1" applyBorder="1" applyAlignment="1">
      <alignment horizontal="right" vertical="center" wrapText="1" shrinkToFit="1"/>
    </xf>
    <xf numFmtId="170" fontId="3" fillId="6" borderId="4" xfId="1" applyNumberFormat="1" applyFont="1" applyFill="1" applyBorder="1" applyAlignment="1">
      <alignment horizontal="right" vertical="center" wrapText="1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wrapText="1" shrinkToFit="1"/>
    </xf>
    <xf numFmtId="43" fontId="3" fillId="4" borderId="0" xfId="0" applyNumberFormat="1" applyFont="1" applyFill="1" applyAlignment="1">
      <alignment vertical="center"/>
    </xf>
    <xf numFmtId="166" fontId="24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Border="1" applyAlignment="1">
      <alignment vertical="center" wrapText="1"/>
    </xf>
    <xf numFmtId="37" fontId="3" fillId="6" borderId="0" xfId="0" applyNumberFormat="1" applyFont="1" applyFill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37" fontId="8" fillId="0" borderId="0" xfId="0" applyNumberFormat="1" applyFont="1" applyFill="1" applyAlignment="1">
      <alignment horizontal="right" vertical="center" wrapText="1" shrinkToFit="1"/>
    </xf>
    <xf numFmtId="0" fontId="8" fillId="0" borderId="0" xfId="0" applyFont="1" applyFill="1" applyAlignment="1">
      <alignment horizontal="right" vertical="center" wrapText="1" shrinkToFit="1"/>
    </xf>
    <xf numFmtId="166" fontId="3" fillId="0" borderId="0" xfId="4" applyNumberFormat="1" applyFont="1" applyFill="1" applyAlignment="1">
      <alignment horizontal="right" wrapText="1" shrinkToFit="1"/>
    </xf>
    <xf numFmtId="172" fontId="8" fillId="0" borderId="0" xfId="5" applyNumberFormat="1" applyFont="1" applyFill="1" applyAlignment="1">
      <alignment horizontal="right" vertical="center" wrapText="1" shrinkToFit="1"/>
    </xf>
    <xf numFmtId="0" fontId="4" fillId="0" borderId="0" xfId="0" applyFont="1" applyFill="1" applyAlignment="1">
      <alignment wrapText="1"/>
    </xf>
    <xf numFmtId="0" fontId="13" fillId="0" borderId="0" xfId="0" applyFont="1" applyFill="1"/>
    <xf numFmtId="37" fontId="5" fillId="0" borderId="0" xfId="0" applyNumberFormat="1" applyFont="1" applyFill="1" applyAlignment="1">
      <alignment horizontal="right" wrapText="1" shrinkToFit="1"/>
    </xf>
    <xf numFmtId="0" fontId="5" fillId="0" borderId="0" xfId="0" applyFont="1" applyFill="1" applyAlignment="1">
      <alignment horizontal="right" wrapText="1" shrinkToFit="1"/>
    </xf>
    <xf numFmtId="167" fontId="5" fillId="0" borderId="0" xfId="1" applyNumberFormat="1" applyFont="1" applyFill="1" applyAlignment="1">
      <alignment horizontal="right" wrapText="1" shrinkToFit="1"/>
    </xf>
    <xf numFmtId="168" fontId="3" fillId="3" borderId="0" xfId="0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right" wrapText="1" shrinkToFit="1"/>
    </xf>
    <xf numFmtId="0" fontId="13" fillId="6" borderId="4" xfId="3" applyFont="1" applyFill="1" applyBorder="1" applyAlignment="1">
      <alignment vertical="center" wrapText="1"/>
    </xf>
    <xf numFmtId="0" fontId="3" fillId="3" borderId="0" xfId="0" applyFont="1" applyFill="1" applyAlignment="1">
      <alignment horizontal="left" wrapText="1" indent="1"/>
    </xf>
    <xf numFmtId="166" fontId="12" fillId="6" borderId="9" xfId="1" applyNumberFormat="1" applyFont="1" applyFill="1" applyBorder="1" applyAlignment="1">
      <alignment horizontal="right" vertical="center" wrapText="1" shrinkToFit="1"/>
    </xf>
    <xf numFmtId="169" fontId="25" fillId="6" borderId="9" xfId="2" quotePrefix="1" applyNumberFormat="1" applyFont="1" applyFill="1" applyBorder="1" applyAlignment="1">
      <alignment horizontal="right" vertical="center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0" fontId="3" fillId="4" borderId="0" xfId="0" applyFont="1" applyFill="1" applyBorder="1" applyAlignment="1">
      <alignment horizontal="left" vertical="center" indent="1"/>
    </xf>
    <xf numFmtId="169" fontId="3" fillId="3" borderId="0" xfId="2" applyNumberFormat="1" applyFont="1" applyFill="1" applyBorder="1" applyAlignment="1">
      <alignment horizontal="right" wrapText="1" shrinkToFit="1"/>
    </xf>
    <xf numFmtId="0" fontId="3" fillId="6" borderId="5" xfId="0" applyFont="1" applyFill="1" applyBorder="1" applyAlignment="1">
      <alignment horizontal="left" vertical="center" indent="1"/>
    </xf>
    <xf numFmtId="0" fontId="3" fillId="4" borderId="5" xfId="0" applyFont="1" applyFill="1" applyBorder="1" applyAlignment="1">
      <alignment vertical="center" wrapText="1"/>
    </xf>
    <xf numFmtId="169" fontId="3" fillId="6" borderId="5" xfId="2" applyNumberFormat="1" applyFont="1" applyFill="1" applyBorder="1" applyAlignment="1">
      <alignment horizontal="right" wrapText="1" shrinkToFit="1"/>
    </xf>
    <xf numFmtId="166" fontId="3" fillId="3" borderId="0" xfId="0" applyNumberFormat="1" applyFont="1" applyFill="1" applyAlignment="1">
      <alignment vertical="center"/>
    </xf>
    <xf numFmtId="166" fontId="12" fillId="0" borderId="2" xfId="1" applyNumberFormat="1" applyFont="1" applyBorder="1" applyAlignment="1">
      <alignment horizontal="right" vertical="center" wrapText="1" shrinkToFit="1"/>
    </xf>
    <xf numFmtId="168" fontId="12" fillId="3" borderId="0" xfId="0" applyNumberFormat="1" applyFont="1" applyFill="1" applyAlignment="1">
      <alignment horizontal="right" vertical="center" wrapText="1" shrinkToFit="1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8" fillId="4" borderId="0" xfId="4" applyFont="1" applyFill="1" applyAlignment="1">
      <alignment vertical="center" wrapText="1"/>
    </xf>
    <xf numFmtId="0" fontId="18" fillId="4" borderId="0" xfId="3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 shrinkToFit="1"/>
    </xf>
    <xf numFmtId="0" fontId="20" fillId="4" borderId="0" xfId="4" applyFont="1" applyFill="1" applyAlignment="1">
      <alignment horizontal="left" vertical="center" wrapText="1"/>
    </xf>
    <xf numFmtId="0" fontId="18" fillId="4" borderId="0" xfId="0" applyFont="1" applyFill="1" applyAlignment="1">
      <alignment horizontal="left" wrapText="1"/>
    </xf>
    <xf numFmtId="0" fontId="20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37" fillId="4" borderId="0" xfId="4" applyFont="1" applyFill="1" applyAlignment="1">
      <alignment horizontal="left" vertical="top" wrapText="1"/>
    </xf>
    <xf numFmtId="0" fontId="18" fillId="4" borderId="0" xfId="0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shrinkToFit="1"/>
    </xf>
    <xf numFmtId="0" fontId="11" fillId="6" borderId="0" xfId="0" applyFont="1" applyFill="1" applyAlignment="1">
      <alignment horizontal="center" vertical="center" wrapText="1" shrinkToFi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0" fillId="0" borderId="1" xfId="3" quotePrefix="1" applyNumberFormat="1" applyFont="1" applyBorder="1" applyAlignment="1">
      <alignment horizontal="center" vertical="center" wrapText="1" shrinkToFit="1"/>
    </xf>
    <xf numFmtId="14" fontId="30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 xr:uid="{00000000-0005-0000-0000-000001000000}"/>
    <cellStyle name="Normal" xfId="0" builtinId="0"/>
    <cellStyle name="Normal 2" xfId="3" xr:uid="{00000000-0005-0000-0000-000003000000}"/>
    <cellStyle name="Normal 3" xfId="6" xr:uid="{00000000-0005-0000-0000-000004000000}"/>
    <cellStyle name="Normal_IV-trim  2002" xfId="4" xr:uid="{00000000-0005-0000-0000-000006000000}"/>
    <cellStyle name="Percent" xfId="2" builtinId="5"/>
    <cellStyle name="Percent 2" xfId="7" xr:uid="{00000000-0005-0000-0000-000008000000}"/>
  </cellStyles>
  <dxfs count="0"/>
  <tableStyles count="0" defaultTableStyle="TableStyleMedium2" defaultPivotStyle="PivotStyleLight16"/>
  <colors>
    <mruColors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4</xdr:col>
          <xdr:colOff>0</xdr:colOff>
          <xdr:row>34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0</xdr:colOff>
          <xdr:row>33</xdr:row>
          <xdr:rowOff>50800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oleObject" Target="../embeddings/oleObject3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showGridLines="0" zoomScale="90" zoomScaleNormal="60" zoomScaleSheetLayoutView="90" workbookViewId="0">
      <selection activeCell="E20" sqref="E20:E21 E26"/>
    </sheetView>
  </sheetViews>
  <sheetFormatPr defaultColWidth="9.81640625" defaultRowHeight="10.5" x14ac:dyDescent="0.25"/>
  <cols>
    <col min="1" max="1" width="33" style="2" customWidth="1"/>
    <col min="2" max="2" width="2.7265625" style="3" customWidth="1"/>
    <col min="3" max="3" width="10.81640625" style="3" customWidth="1"/>
    <col min="4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423" t="s">
        <v>0</v>
      </c>
      <c r="B1" s="423"/>
      <c r="C1" s="423"/>
      <c r="D1" s="423"/>
      <c r="E1" s="423"/>
      <c r="F1" s="423"/>
      <c r="G1" s="423"/>
      <c r="H1" s="423"/>
    </row>
    <row r="2" spans="1:8" ht="11.15" customHeight="1" x14ac:dyDescent="0.25">
      <c r="A2" s="424" t="s">
        <v>12</v>
      </c>
      <c r="B2" s="424"/>
      <c r="C2" s="424"/>
      <c r="D2" s="424"/>
      <c r="E2" s="424"/>
      <c r="F2" s="424"/>
      <c r="G2" s="424"/>
      <c r="H2" s="424"/>
    </row>
    <row r="3" spans="1:8" ht="11.15" customHeight="1" x14ac:dyDescent="0.25">
      <c r="A3" s="425" t="s">
        <v>5</v>
      </c>
      <c r="B3" s="425"/>
      <c r="C3" s="425"/>
      <c r="D3" s="425"/>
      <c r="E3" s="425"/>
      <c r="F3" s="425"/>
      <c r="G3" s="425"/>
      <c r="H3" s="425"/>
    </row>
    <row r="4" spans="1:8" ht="11.15" customHeight="1" x14ac:dyDescent="0.25">
      <c r="G4" s="4"/>
    </row>
    <row r="5" spans="1:8" ht="15" customHeight="1" x14ac:dyDescent="0.25">
      <c r="A5" s="6" t="s">
        <v>13</v>
      </c>
      <c r="B5" s="7"/>
      <c r="C5" s="8"/>
      <c r="D5" s="367">
        <v>44275</v>
      </c>
      <c r="E5" s="367" t="s">
        <v>136</v>
      </c>
      <c r="F5" s="77" t="s">
        <v>1</v>
      </c>
    </row>
    <row r="6" spans="1:8" ht="13" customHeight="1" x14ac:dyDescent="0.25">
      <c r="A6" s="368" t="s">
        <v>14</v>
      </c>
      <c r="B6" s="9"/>
      <c r="C6" s="10"/>
      <c r="D6" s="11">
        <v>113327</v>
      </c>
      <c r="E6" s="11">
        <v>107624</v>
      </c>
      <c r="F6" s="12">
        <f t="shared" ref="F6:F17" si="0">IF((((D6/E6)-1)*100)&gt;=200,"N.S.",(IF((((D6/E6)-1)*100)&lt;=-200,"N.S.",(((D6/E6)-1)*100))))</f>
        <v>5.299003939641711</v>
      </c>
      <c r="G6" s="13">
        <f>D6-E6</f>
        <v>5703</v>
      </c>
    </row>
    <row r="7" spans="1:8" ht="13" customHeight="1" x14ac:dyDescent="0.25">
      <c r="A7" s="369" t="s">
        <v>15</v>
      </c>
      <c r="B7" s="9"/>
      <c r="D7" s="332">
        <v>216</v>
      </c>
      <c r="E7" s="332">
        <v>662</v>
      </c>
      <c r="F7" s="14">
        <f t="shared" si="0"/>
        <v>-67.371601208459225</v>
      </c>
      <c r="G7" s="13"/>
    </row>
    <row r="8" spans="1:8" ht="13" customHeight="1" x14ac:dyDescent="0.25">
      <c r="A8" s="368" t="s">
        <v>16</v>
      </c>
      <c r="B8" s="9"/>
      <c r="C8" s="10"/>
      <c r="D8" s="11">
        <v>25914</v>
      </c>
      <c r="E8" s="11">
        <v>28249</v>
      </c>
      <c r="F8" s="12">
        <f t="shared" si="0"/>
        <v>-8.2657793196219345</v>
      </c>
      <c r="G8" s="356"/>
    </row>
    <row r="9" spans="1:8" ht="13" customHeight="1" x14ac:dyDescent="0.25">
      <c r="A9" s="369" t="s">
        <v>17</v>
      </c>
      <c r="B9" s="9"/>
      <c r="D9" s="332">
        <v>43470</v>
      </c>
      <c r="E9" s="332">
        <v>44034</v>
      </c>
      <c r="F9" s="14">
        <f t="shared" si="0"/>
        <v>-1.2808284507426104</v>
      </c>
      <c r="G9" s="13"/>
    </row>
    <row r="10" spans="1:8" ht="13" customHeight="1" x14ac:dyDescent="0.25">
      <c r="A10" s="368" t="s">
        <v>18</v>
      </c>
      <c r="B10" s="9"/>
      <c r="C10" s="10"/>
      <c r="D10" s="11">
        <f>+D11-D9-D8-D6-D7</f>
        <v>21941</v>
      </c>
      <c r="E10" s="11">
        <f>+E11-E9-E8-E6-E7</f>
        <v>20700</v>
      </c>
      <c r="F10" s="12">
        <f t="shared" si="0"/>
        <v>5.9951690821256065</v>
      </c>
      <c r="G10" s="356"/>
      <c r="H10" s="5" t="s">
        <v>124</v>
      </c>
    </row>
    <row r="11" spans="1:8" ht="13" customHeight="1" x14ac:dyDescent="0.25">
      <c r="A11" s="369" t="s">
        <v>19</v>
      </c>
      <c r="B11" s="9"/>
      <c r="D11" s="332">
        <v>204868</v>
      </c>
      <c r="E11" s="332">
        <v>201269</v>
      </c>
      <c r="F11" s="14">
        <f t="shared" si="0"/>
        <v>1.7881541618431029</v>
      </c>
    </row>
    <row r="12" spans="1:8" ht="13" customHeight="1" x14ac:dyDescent="0.25">
      <c r="A12" s="368" t="s">
        <v>20</v>
      </c>
      <c r="B12" s="9"/>
      <c r="C12" s="10"/>
      <c r="D12" s="11">
        <v>95620</v>
      </c>
      <c r="E12" s="11">
        <v>98270</v>
      </c>
      <c r="F12" s="12">
        <f t="shared" si="0"/>
        <v>-2.6966520810013273</v>
      </c>
      <c r="G12" s="355"/>
    </row>
    <row r="13" spans="1:8" ht="13" customHeight="1" x14ac:dyDescent="0.25">
      <c r="A13" s="216" t="s">
        <v>21</v>
      </c>
      <c r="B13" s="15"/>
      <c r="C13" s="65"/>
      <c r="D13" s="332">
        <v>111253</v>
      </c>
      <c r="E13" s="332">
        <v>113106</v>
      </c>
      <c r="F13" s="333">
        <f t="shared" si="0"/>
        <v>-1.6382862093965</v>
      </c>
    </row>
    <row r="14" spans="1:8" ht="13" customHeight="1" x14ac:dyDescent="0.25">
      <c r="A14" s="368" t="s">
        <v>22</v>
      </c>
      <c r="B14" s="15"/>
      <c r="C14" s="10"/>
      <c r="D14" s="11">
        <v>54718</v>
      </c>
      <c r="E14" s="11">
        <v>54747</v>
      </c>
      <c r="F14" s="12">
        <f t="shared" si="0"/>
        <v>-5.2970939046892429E-2</v>
      </c>
    </row>
    <row r="15" spans="1:8" ht="13" customHeight="1" x14ac:dyDescent="0.25">
      <c r="A15" s="370" t="s">
        <v>145</v>
      </c>
      <c r="B15" s="9"/>
      <c r="C15" s="372"/>
      <c r="D15" s="332">
        <v>153470</v>
      </c>
      <c r="E15" s="332">
        <v>155501</v>
      </c>
      <c r="F15" s="373">
        <f t="shared" si="0"/>
        <v>-1.306100925395981</v>
      </c>
      <c r="G15" s="362"/>
    </row>
    <row r="16" spans="1:8" ht="13" customHeight="1" x14ac:dyDescent="0.25">
      <c r="A16" s="98" t="s">
        <v>23</v>
      </c>
      <c r="B16" s="65"/>
      <c r="C16" s="10"/>
      <c r="D16" s="11">
        <f>D17-SUM(D11:D15)</f>
        <v>69111</v>
      </c>
      <c r="E16" s="11">
        <f>E17-SUM(E11:E15)</f>
        <v>61955</v>
      </c>
      <c r="F16" s="12">
        <f t="shared" si="0"/>
        <v>11.550318779759493</v>
      </c>
      <c r="G16" s="351"/>
    </row>
    <row r="17" spans="1:7" ht="13" customHeight="1" thickBot="1" x14ac:dyDescent="0.3">
      <c r="A17" s="371" t="s">
        <v>24</v>
      </c>
      <c r="B17" s="16"/>
      <c r="C17" s="374"/>
      <c r="D17" s="385">
        <v>689040</v>
      </c>
      <c r="E17" s="385">
        <v>684848</v>
      </c>
      <c r="F17" s="375">
        <f t="shared" si="0"/>
        <v>0.61210662804009885</v>
      </c>
      <c r="G17" s="356"/>
    </row>
    <row r="18" spans="1:7" ht="11.15" customHeight="1" x14ac:dyDescent="0.25">
      <c r="C18" s="357"/>
      <c r="D18" s="20"/>
      <c r="E18" s="20"/>
      <c r="F18" s="21"/>
      <c r="G18" s="13"/>
    </row>
    <row r="19" spans="1:7" ht="15" customHeight="1" x14ac:dyDescent="0.25">
      <c r="A19" s="22" t="s">
        <v>25</v>
      </c>
      <c r="B19" s="7"/>
      <c r="C19" s="8"/>
      <c r="D19" s="23"/>
      <c r="E19" s="23"/>
      <c r="F19" s="24"/>
      <c r="G19" s="13"/>
    </row>
    <row r="20" spans="1:7" ht="13" customHeight="1" x14ac:dyDescent="0.25">
      <c r="A20" s="368" t="s">
        <v>26</v>
      </c>
      <c r="B20" s="9"/>
      <c r="C20" s="10"/>
      <c r="D20" s="25">
        <v>4030</v>
      </c>
      <c r="E20" s="25">
        <v>4469</v>
      </c>
      <c r="F20" s="12">
        <f t="shared" ref="F20:F32" si="1">IF((((D20/E20)-1)*100)&gt;=200,"N.S.",(IF((((D20/E20)-1)*100)&lt;=-200,"N.S.",(((D20/E20)-1)*100))))</f>
        <v>-9.8232266726336999</v>
      </c>
      <c r="G20" s="351"/>
    </row>
    <row r="21" spans="1:7" ht="13" customHeight="1" x14ac:dyDescent="0.25">
      <c r="A21" s="369" t="s">
        <v>27</v>
      </c>
      <c r="B21" s="9"/>
      <c r="C21" s="65"/>
      <c r="D21" s="332">
        <v>3759</v>
      </c>
      <c r="E21" s="332">
        <v>4332</v>
      </c>
      <c r="F21" s="333">
        <f t="shared" si="1"/>
        <v>-13.227146814404433</v>
      </c>
      <c r="G21" s="13"/>
    </row>
    <row r="22" spans="1:7" ht="13" customHeight="1" x14ac:dyDescent="0.25">
      <c r="A22" s="368" t="s">
        <v>28</v>
      </c>
      <c r="B22" s="9"/>
      <c r="C22" s="10"/>
      <c r="D22" s="25">
        <v>1685</v>
      </c>
      <c r="E22" s="25">
        <v>2069</v>
      </c>
      <c r="F22" s="12">
        <f t="shared" si="1"/>
        <v>-18.559690671822139</v>
      </c>
    </row>
    <row r="23" spans="1:7" ht="13" customHeight="1" x14ac:dyDescent="0.25">
      <c r="A23" s="369" t="s">
        <v>29</v>
      </c>
      <c r="B23" s="9"/>
      <c r="C23" s="65"/>
      <c r="D23" s="332">
        <v>6763</v>
      </c>
      <c r="E23" s="332">
        <v>6772</v>
      </c>
      <c r="F23" s="333">
        <f t="shared" si="1"/>
        <v>-0.13290017720023473</v>
      </c>
      <c r="G23" s="363"/>
    </row>
    <row r="24" spans="1:7" ht="13" customHeight="1" x14ac:dyDescent="0.25">
      <c r="A24" s="368" t="s">
        <v>30</v>
      </c>
      <c r="B24" s="9"/>
      <c r="C24" s="10"/>
      <c r="D24" s="25">
        <f>+D25-SUM(D20:D23)</f>
        <v>111162</v>
      </c>
      <c r="E24" s="25">
        <f>+E25-SUM(E20:E23)</f>
        <v>100771</v>
      </c>
      <c r="F24" s="12">
        <f t="shared" si="1"/>
        <v>10.311498347738922</v>
      </c>
    </row>
    <row r="25" spans="1:7" ht="13" customHeight="1" x14ac:dyDescent="0.25">
      <c r="A25" s="369" t="s">
        <v>31</v>
      </c>
      <c r="B25" s="9"/>
      <c r="C25" s="65"/>
      <c r="D25" s="332">
        <v>127399</v>
      </c>
      <c r="E25" s="332">
        <v>118413</v>
      </c>
      <c r="F25" s="333">
        <f t="shared" si="1"/>
        <v>7.5886938089567924</v>
      </c>
      <c r="G25" s="351"/>
    </row>
    <row r="26" spans="1:7" ht="13" customHeight="1" x14ac:dyDescent="0.25">
      <c r="A26" s="368" t="s">
        <v>146</v>
      </c>
      <c r="B26" s="9"/>
      <c r="C26" s="10"/>
      <c r="D26" s="25">
        <v>177823</v>
      </c>
      <c r="E26" s="25">
        <v>174706</v>
      </c>
      <c r="F26" s="12">
        <f t="shared" si="1"/>
        <v>1.7841402127001915</v>
      </c>
      <c r="G26" s="351"/>
    </row>
    <row r="27" spans="1:7" ht="13" customHeight="1" x14ac:dyDescent="0.25">
      <c r="A27" s="369" t="s">
        <v>32</v>
      </c>
      <c r="B27" s="9"/>
      <c r="C27" s="65"/>
      <c r="D27" s="332">
        <v>51782</v>
      </c>
      <c r="E27" s="332">
        <v>51536</v>
      </c>
      <c r="F27" s="333">
        <f t="shared" si="1"/>
        <v>0.47733623098416</v>
      </c>
      <c r="G27" s="358"/>
    </row>
    <row r="28" spans="1:7" ht="13" customHeight="1" x14ac:dyDescent="0.25">
      <c r="A28" s="368" t="s">
        <v>33</v>
      </c>
      <c r="B28" s="9"/>
      <c r="C28" s="10"/>
      <c r="D28" s="25">
        <v>7364</v>
      </c>
      <c r="E28" s="25">
        <v>7253</v>
      </c>
      <c r="F28" s="12">
        <f t="shared" si="1"/>
        <v>1.5304012132910438</v>
      </c>
      <c r="G28" s="358"/>
    </row>
    <row r="29" spans="1:7" ht="13" customHeight="1" x14ac:dyDescent="0.25">
      <c r="A29" s="376" t="s">
        <v>34</v>
      </c>
      <c r="B29" s="9"/>
      <c r="C29" s="379"/>
      <c r="D29" s="334">
        <f>D30-SUM(D25:D28)</f>
        <v>24846</v>
      </c>
      <c r="E29" s="334">
        <f>E30-SUM(E25:E28)</f>
        <v>25753</v>
      </c>
      <c r="F29" s="335">
        <f t="shared" si="1"/>
        <v>-3.5219197763367349</v>
      </c>
      <c r="G29" s="358"/>
    </row>
    <row r="30" spans="1:7" ht="13" customHeight="1" x14ac:dyDescent="0.25">
      <c r="A30" s="98" t="s">
        <v>35</v>
      </c>
      <c r="C30" s="380"/>
      <c r="D30" s="11">
        <v>389214</v>
      </c>
      <c r="E30" s="11">
        <v>377661</v>
      </c>
      <c r="F30" s="12">
        <f t="shared" si="1"/>
        <v>3.0590926783544026</v>
      </c>
      <c r="G30" s="355"/>
    </row>
    <row r="31" spans="1:7" ht="13" customHeight="1" x14ac:dyDescent="0.25">
      <c r="A31" s="377" t="s">
        <v>36</v>
      </c>
      <c r="B31" s="346"/>
      <c r="C31" s="347"/>
      <c r="D31" s="348">
        <f>D32-D30</f>
        <v>299826</v>
      </c>
      <c r="E31" s="348">
        <f>E32-E30</f>
        <v>307187</v>
      </c>
      <c r="F31" s="349">
        <f t="shared" si="1"/>
        <v>-2.3962602584093773</v>
      </c>
      <c r="G31" s="13"/>
    </row>
    <row r="32" spans="1:7" ht="13" customHeight="1" thickBot="1" x14ac:dyDescent="0.3">
      <c r="A32" s="378" t="s">
        <v>37</v>
      </c>
      <c r="B32" s="16"/>
      <c r="C32" s="17"/>
      <c r="D32" s="18">
        <f>D17</f>
        <v>689040</v>
      </c>
      <c r="E32" s="18">
        <f>E17</f>
        <v>684848</v>
      </c>
      <c r="F32" s="19">
        <f t="shared" si="1"/>
        <v>0.61210662804009885</v>
      </c>
    </row>
    <row r="33" spans="1:8" ht="11.15" customHeight="1" x14ac:dyDescent="0.25">
      <c r="A33" s="28"/>
      <c r="B33" s="29"/>
      <c r="C33" s="9"/>
      <c r="D33" s="30"/>
      <c r="E33" s="31"/>
      <c r="F33" s="30"/>
    </row>
    <row r="34" spans="1:8" ht="18.75" customHeight="1" x14ac:dyDescent="0.25">
      <c r="A34" s="32"/>
      <c r="B34" s="33"/>
      <c r="C34" s="426" t="s">
        <v>148</v>
      </c>
      <c r="D34" s="427"/>
      <c r="E34" s="33"/>
      <c r="F34" s="34"/>
      <c r="G34" s="35"/>
      <c r="H34" s="36"/>
    </row>
    <row r="35" spans="1:8" ht="15" customHeight="1" x14ac:dyDescent="0.25">
      <c r="A35" s="22" t="s">
        <v>147</v>
      </c>
      <c r="B35" s="38"/>
      <c r="C35" s="39" t="s">
        <v>51</v>
      </c>
      <c r="D35" s="39" t="s">
        <v>52</v>
      </c>
      <c r="E35" s="33"/>
      <c r="F35" s="33"/>
      <c r="G35" s="37"/>
      <c r="H35" s="40"/>
    </row>
    <row r="36" spans="1:8" ht="13" customHeight="1" x14ac:dyDescent="0.25">
      <c r="A36" s="32" t="s">
        <v>38</v>
      </c>
      <c r="B36" s="33"/>
      <c r="C36" s="41"/>
      <c r="D36" s="42"/>
      <c r="E36" s="33"/>
      <c r="F36" s="33"/>
      <c r="G36" s="37"/>
      <c r="H36" s="43"/>
    </row>
    <row r="37" spans="1:8" ht="13" customHeight="1" x14ac:dyDescent="0.25">
      <c r="A37" s="44" t="s">
        <v>39</v>
      </c>
      <c r="B37" s="45"/>
      <c r="C37" s="46">
        <v>0.33114530516965435</v>
      </c>
      <c r="D37" s="46">
        <v>7.024110262801575E-2</v>
      </c>
      <c r="E37" s="33"/>
      <c r="F37" s="33"/>
      <c r="G37" s="37"/>
      <c r="H37" s="47"/>
    </row>
    <row r="38" spans="1:8" ht="13" customHeight="1" x14ac:dyDescent="0.25">
      <c r="A38" s="48" t="s">
        <v>40</v>
      </c>
      <c r="B38" s="45"/>
      <c r="C38" s="49">
        <v>0.46325057708656942</v>
      </c>
      <c r="D38" s="49">
        <v>3.7900076996473277E-2</v>
      </c>
      <c r="E38" s="33"/>
      <c r="F38" s="33"/>
      <c r="G38" s="37"/>
      <c r="H38" s="47"/>
    </row>
    <row r="39" spans="1:8" ht="13" customHeight="1" x14ac:dyDescent="0.25">
      <c r="A39" s="44" t="s">
        <v>2</v>
      </c>
      <c r="B39" s="45"/>
      <c r="C39" s="46">
        <v>0.13176738368286414</v>
      </c>
      <c r="D39" s="46">
        <v>1.7499999999995644E-2</v>
      </c>
      <c r="E39" s="33"/>
      <c r="F39" s="33"/>
      <c r="G39" s="37"/>
      <c r="H39" s="47"/>
    </row>
    <row r="40" spans="1:8" ht="13" customHeight="1" x14ac:dyDescent="0.25">
      <c r="A40" s="48" t="s">
        <v>41</v>
      </c>
      <c r="B40" s="45"/>
      <c r="C40" s="49">
        <v>4.4702742626951467E-3</v>
      </c>
      <c r="D40" s="49">
        <v>3.8803152645532753E-2</v>
      </c>
      <c r="E40" s="33"/>
      <c r="F40" s="33"/>
      <c r="G40" s="37"/>
      <c r="H40" s="47"/>
    </row>
    <row r="41" spans="1:8" ht="13" customHeight="1" x14ac:dyDescent="0.25">
      <c r="A41" s="44" t="s">
        <v>42</v>
      </c>
      <c r="B41" s="45"/>
      <c r="C41" s="46">
        <v>3.0524917008034965E-3</v>
      </c>
      <c r="D41" s="46">
        <v>0.4773</v>
      </c>
      <c r="E41" s="33"/>
      <c r="F41" s="33"/>
      <c r="G41" s="37"/>
      <c r="H41" s="47"/>
    </row>
    <row r="42" spans="1:8" ht="13" customHeight="1" x14ac:dyDescent="0.25">
      <c r="A42" s="48" t="s">
        <v>43</v>
      </c>
      <c r="B42" s="45"/>
      <c r="C42" s="49">
        <v>3.8786814509922496E-2</v>
      </c>
      <c r="D42" s="49">
        <v>7.8856247878161284E-2</v>
      </c>
      <c r="E42" s="33"/>
      <c r="F42" s="33"/>
      <c r="G42" s="37"/>
      <c r="H42" s="47"/>
    </row>
    <row r="43" spans="1:8" ht="13" customHeight="1" x14ac:dyDescent="0.25">
      <c r="A43" s="44" t="s">
        <v>44</v>
      </c>
      <c r="B43" s="45"/>
      <c r="C43" s="46">
        <v>1.996151888631064E-2</v>
      </c>
      <c r="D43" s="46">
        <v>1.961255698714693E-2</v>
      </c>
      <c r="E43" s="33"/>
      <c r="F43" s="33"/>
      <c r="G43" s="37"/>
      <c r="H43" s="47"/>
    </row>
    <row r="44" spans="1:8" ht="13" customHeight="1" x14ac:dyDescent="0.25">
      <c r="A44" s="409" t="s">
        <v>45</v>
      </c>
      <c r="B44" s="409"/>
      <c r="C44" s="410">
        <v>7.3087926753345996E-3</v>
      </c>
      <c r="D44" s="410">
        <v>7.3756034782608684E-2</v>
      </c>
      <c r="E44" s="33"/>
      <c r="F44" s="33"/>
      <c r="G44" s="37"/>
      <c r="H44" s="47"/>
    </row>
    <row r="45" spans="1:8" ht="13" customHeight="1" x14ac:dyDescent="0.25">
      <c r="A45" s="411" t="s">
        <v>127</v>
      </c>
      <c r="B45" s="412"/>
      <c r="C45" s="413">
        <v>2.56842025845821E-4</v>
      </c>
      <c r="D45" s="413">
        <v>6.25E-2</v>
      </c>
      <c r="E45" s="33"/>
      <c r="F45" s="33"/>
      <c r="G45" s="37"/>
      <c r="H45" s="47"/>
    </row>
    <row r="46" spans="1:8" ht="13" customHeight="1" thickBot="1" x14ac:dyDescent="0.3">
      <c r="A46" s="50" t="s">
        <v>46</v>
      </c>
      <c r="B46" s="51"/>
      <c r="C46" s="52">
        <v>1</v>
      </c>
      <c r="D46" s="52">
        <v>4.8758787422777464E-2</v>
      </c>
      <c r="E46" s="33"/>
      <c r="F46" s="33"/>
      <c r="G46" s="37"/>
      <c r="H46" s="47"/>
    </row>
    <row r="47" spans="1:8" ht="11.15" customHeight="1" x14ac:dyDescent="0.25">
      <c r="A47" s="53"/>
      <c r="B47" s="33"/>
      <c r="C47" s="54"/>
      <c r="D47" s="55"/>
      <c r="E47" s="33"/>
      <c r="F47" s="33"/>
      <c r="G47" s="37"/>
      <c r="H47" s="35"/>
    </row>
    <row r="48" spans="1:8" ht="13" customHeight="1" x14ac:dyDescent="0.25">
      <c r="A48" s="32" t="s">
        <v>150</v>
      </c>
      <c r="B48" s="33"/>
      <c r="C48" s="56">
        <v>0.92224775315745144</v>
      </c>
      <c r="D48" s="55"/>
      <c r="E48" s="33"/>
      <c r="F48" s="33"/>
      <c r="G48" s="37"/>
      <c r="H48" s="47"/>
    </row>
    <row r="49" spans="1:8" ht="13" customHeight="1" thickBot="1" x14ac:dyDescent="0.3">
      <c r="A49" s="350" t="s">
        <v>151</v>
      </c>
      <c r="B49" s="364"/>
      <c r="C49" s="365">
        <v>7.7752246842548653E-2</v>
      </c>
      <c r="D49" s="55"/>
      <c r="E49" s="33"/>
      <c r="F49" s="33"/>
      <c r="G49" s="37"/>
      <c r="H49" s="47"/>
    </row>
    <row r="50" spans="1:8" ht="11.15" customHeight="1" x14ac:dyDescent="0.25">
      <c r="A50" s="32"/>
      <c r="B50" s="33"/>
      <c r="C50" s="33"/>
      <c r="D50" s="33"/>
      <c r="E50" s="33"/>
      <c r="F50" s="33"/>
      <c r="G50" s="37"/>
      <c r="H50" s="37"/>
    </row>
    <row r="51" spans="1:8" ht="11.15" customHeight="1" x14ac:dyDescent="0.25">
      <c r="A51" s="32"/>
      <c r="B51" s="33"/>
      <c r="C51" s="33"/>
      <c r="D51" s="33"/>
      <c r="E51" s="33"/>
      <c r="F51" s="33"/>
      <c r="G51" s="37"/>
      <c r="H51" s="37"/>
    </row>
    <row r="52" spans="1:8" ht="15" customHeight="1" x14ac:dyDescent="0.25">
      <c r="A52" s="6" t="s">
        <v>47</v>
      </c>
      <c r="B52" s="58"/>
      <c r="C52" s="59">
        <v>2021</v>
      </c>
      <c r="D52" s="59">
        <f>C52+1</f>
        <v>2022</v>
      </c>
      <c r="E52" s="59">
        <f t="shared" ref="E52:G52" si="2">D52+1</f>
        <v>2023</v>
      </c>
      <c r="F52" s="59">
        <f t="shared" si="2"/>
        <v>2024</v>
      </c>
      <c r="G52" s="59">
        <f t="shared" si="2"/>
        <v>2025</v>
      </c>
      <c r="H52" s="59" t="s">
        <v>149</v>
      </c>
    </row>
    <row r="53" spans="1:8" s="62" customFormat="1" ht="13" customHeight="1" thickBot="1" x14ac:dyDescent="0.3">
      <c r="A53" s="60" t="s">
        <v>48</v>
      </c>
      <c r="B53" s="61"/>
      <c r="C53" s="57">
        <v>2.0142679987590551E-2</v>
      </c>
      <c r="D53" s="57">
        <v>2.596715615668653E-2</v>
      </c>
      <c r="E53" s="57">
        <v>1.3113074836914377E-2</v>
      </c>
      <c r="F53" s="57">
        <v>0.19319558126865183</v>
      </c>
      <c r="G53" s="57">
        <v>2.2791476559611674E-3</v>
      </c>
      <c r="H53" s="57">
        <v>0.74530236009419559</v>
      </c>
    </row>
    <row r="54" spans="1:8" s="62" customFormat="1" x14ac:dyDescent="0.25">
      <c r="A54" s="63"/>
      <c r="B54" s="64"/>
      <c r="C54" s="56"/>
      <c r="D54" s="56"/>
      <c r="E54" s="56"/>
      <c r="F54" s="56"/>
      <c r="G54" s="56"/>
      <c r="H54" s="56"/>
    </row>
    <row r="55" spans="1:8" ht="11.15" customHeight="1" x14ac:dyDescent="0.25">
      <c r="A55" s="428" t="s">
        <v>49</v>
      </c>
      <c r="B55" s="428"/>
      <c r="C55" s="428"/>
      <c r="D55" s="428"/>
      <c r="E55" s="428"/>
      <c r="F55" s="428"/>
    </row>
    <row r="56" spans="1:8" ht="11.15" customHeight="1" x14ac:dyDescent="0.25">
      <c r="A56" s="422" t="s">
        <v>50</v>
      </c>
      <c r="B56" s="422"/>
      <c r="C56" s="422"/>
      <c r="D56" s="422"/>
      <c r="E56" s="422"/>
      <c r="F56" s="422"/>
      <c r="G56" s="422"/>
      <c r="H56" s="422"/>
    </row>
    <row r="57" spans="1:8" ht="11.15" customHeight="1" x14ac:dyDescent="0.25">
      <c r="A57" s="422"/>
      <c r="B57" s="422"/>
      <c r="C57" s="422"/>
      <c r="D57" s="422"/>
      <c r="E57" s="422"/>
      <c r="F57" s="422"/>
      <c r="G57" s="422"/>
      <c r="H57" s="422"/>
    </row>
  </sheetData>
  <mergeCells count="7">
    <mergeCell ref="A57:H57"/>
    <mergeCell ref="A1:H1"/>
    <mergeCell ref="A2:H2"/>
    <mergeCell ref="A3:H3"/>
    <mergeCell ref="C34:D34"/>
    <mergeCell ref="A56:H56"/>
    <mergeCell ref="A55:F55"/>
  </mergeCells>
  <pageMargins left="0.19685039370078741" right="0.31496062992125984" top="0.78740157480314965" bottom="0.23622047244094491" header="0" footer="0"/>
  <pageSetup scale="99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showGridLines="0" topLeftCell="A3" zoomScale="120" zoomScaleNormal="50" zoomScaleSheetLayoutView="110" workbookViewId="0">
      <selection activeCell="C52" sqref="C52"/>
    </sheetView>
  </sheetViews>
  <sheetFormatPr defaultColWidth="9.81640625" defaultRowHeight="10.5" x14ac:dyDescent="0.25"/>
  <cols>
    <col min="1" max="1" width="42.7265625" style="45" customWidth="1"/>
    <col min="2" max="2" width="2.7265625" style="71" customWidth="1"/>
    <col min="3" max="7" width="7.7265625" style="71" customWidth="1"/>
    <col min="8" max="8" width="7.7265625" style="155" customWidth="1"/>
    <col min="9" max="16384" width="9.81640625" style="66"/>
  </cols>
  <sheetData>
    <row r="1" spans="1:8" ht="11.15" customHeight="1" x14ac:dyDescent="0.25">
      <c r="A1" s="423" t="s">
        <v>0</v>
      </c>
      <c r="B1" s="423"/>
      <c r="C1" s="423"/>
      <c r="D1" s="423"/>
      <c r="E1" s="423"/>
      <c r="F1" s="423"/>
      <c r="G1" s="423"/>
      <c r="H1" s="423"/>
    </row>
    <row r="2" spans="1:8" ht="11.15" customHeight="1" x14ac:dyDescent="0.25">
      <c r="A2" s="424" t="s">
        <v>53</v>
      </c>
      <c r="B2" s="424"/>
      <c r="C2" s="424"/>
      <c r="D2" s="424"/>
      <c r="E2" s="424"/>
      <c r="F2" s="424"/>
      <c r="G2" s="424"/>
      <c r="H2" s="424"/>
    </row>
    <row r="3" spans="1:8" ht="11.15" customHeight="1" x14ac:dyDescent="0.25">
      <c r="A3" s="425" t="s">
        <v>5</v>
      </c>
      <c r="B3" s="425"/>
      <c r="C3" s="425"/>
      <c r="D3" s="425"/>
      <c r="E3" s="425"/>
      <c r="F3" s="425"/>
      <c r="G3" s="425"/>
      <c r="H3" s="425"/>
    </row>
    <row r="4" spans="1:8" ht="11.15" customHeight="1" x14ac:dyDescent="0.25">
      <c r="A4" s="67"/>
      <c r="B4" s="68"/>
      <c r="C4" s="68"/>
      <c r="D4" s="68"/>
      <c r="E4" s="68"/>
      <c r="F4" s="68"/>
      <c r="G4" s="68"/>
      <c r="H4" s="69"/>
    </row>
    <row r="5" spans="1:8" ht="15" customHeight="1" x14ac:dyDescent="0.25">
      <c r="A5" s="72"/>
      <c r="B5" s="73"/>
      <c r="C5" s="431" t="s">
        <v>135</v>
      </c>
      <c r="D5" s="431"/>
      <c r="E5" s="431"/>
      <c r="F5" s="431"/>
      <c r="G5" s="431"/>
      <c r="H5" s="431"/>
    </row>
    <row r="6" spans="1:8" s="78" customFormat="1" ht="15" customHeight="1" x14ac:dyDescent="0.25">
      <c r="A6" s="75"/>
      <c r="B6" s="76"/>
      <c r="C6" s="77">
        <v>2021</v>
      </c>
      <c r="D6" s="77" t="s">
        <v>54</v>
      </c>
      <c r="E6" s="77">
        <v>2020</v>
      </c>
      <c r="F6" s="77" t="s">
        <v>54</v>
      </c>
      <c r="G6" s="77" t="s">
        <v>55</v>
      </c>
      <c r="H6" s="77" t="s">
        <v>4</v>
      </c>
    </row>
    <row r="7" spans="1:8" ht="13" customHeight="1" x14ac:dyDescent="0.25">
      <c r="A7" s="79" t="s">
        <v>56</v>
      </c>
      <c r="B7" s="80"/>
      <c r="C7" s="81">
        <v>124474</v>
      </c>
      <c r="D7" s="82">
        <v>100</v>
      </c>
      <c r="E7" s="81">
        <v>122284</v>
      </c>
      <c r="F7" s="82">
        <v>100</v>
      </c>
      <c r="G7" s="82">
        <v>1.7909129567236892</v>
      </c>
      <c r="H7" s="83">
        <v>-3.0428551568480011</v>
      </c>
    </row>
    <row r="8" spans="1:8" ht="13" customHeight="1" x14ac:dyDescent="0.25">
      <c r="A8" s="85" t="s">
        <v>57</v>
      </c>
      <c r="B8" s="80"/>
      <c r="C8" s="27">
        <v>77940</v>
      </c>
      <c r="D8" s="86">
        <v>62.6</v>
      </c>
      <c r="E8" s="27">
        <v>76441</v>
      </c>
      <c r="F8" s="86">
        <v>62.5</v>
      </c>
      <c r="G8" s="86">
        <v>1.9609895213301698</v>
      </c>
      <c r="H8" s="86"/>
    </row>
    <row r="9" spans="1:8" ht="13" customHeight="1" x14ac:dyDescent="0.25">
      <c r="A9" s="87" t="s">
        <v>58</v>
      </c>
      <c r="B9" s="80"/>
      <c r="C9" s="88">
        <v>46534</v>
      </c>
      <c r="D9" s="89">
        <v>37.4</v>
      </c>
      <c r="E9" s="88">
        <v>45843</v>
      </c>
      <c r="F9" s="89">
        <v>37.5</v>
      </c>
      <c r="G9" s="89">
        <v>1.5073184564710074</v>
      </c>
      <c r="H9" s="90"/>
    </row>
    <row r="10" spans="1:8" ht="13" customHeight="1" x14ac:dyDescent="0.25">
      <c r="A10" s="92" t="s">
        <v>59</v>
      </c>
      <c r="B10" s="93"/>
      <c r="C10" s="94">
        <v>5831</v>
      </c>
      <c r="D10" s="95">
        <v>4.7</v>
      </c>
      <c r="E10" s="94">
        <v>5020</v>
      </c>
      <c r="F10" s="95">
        <v>4.0999999999999996</v>
      </c>
      <c r="G10" s="95">
        <v>16.155378486055771</v>
      </c>
      <c r="H10" s="95"/>
    </row>
    <row r="11" spans="1:8" ht="13" customHeight="1" x14ac:dyDescent="0.25">
      <c r="A11" s="96" t="s">
        <v>60</v>
      </c>
      <c r="B11" s="93"/>
      <c r="C11" s="81">
        <v>30886</v>
      </c>
      <c r="D11" s="82">
        <v>24.799999999999994</v>
      </c>
      <c r="E11" s="81">
        <v>31027</v>
      </c>
      <c r="F11" s="82">
        <v>25.399999999999995</v>
      </c>
      <c r="G11" s="82">
        <v>-0.45444290456698733</v>
      </c>
      <c r="H11" s="83"/>
    </row>
    <row r="12" spans="1:8" ht="13" customHeight="1" x14ac:dyDescent="0.25">
      <c r="A12" s="85" t="s">
        <v>61</v>
      </c>
      <c r="C12" s="27">
        <v>292</v>
      </c>
      <c r="D12" s="86">
        <v>0.2</v>
      </c>
      <c r="E12" s="27">
        <v>278</v>
      </c>
      <c r="F12" s="86">
        <v>0.2</v>
      </c>
      <c r="G12" s="86">
        <v>5.0359712230215736</v>
      </c>
      <c r="H12" s="86"/>
    </row>
    <row r="13" spans="1:8" s="102" customFormat="1" ht="13" customHeight="1" x14ac:dyDescent="0.25">
      <c r="A13" s="100" t="s">
        <v>62</v>
      </c>
      <c r="B13" s="101"/>
      <c r="C13" s="88">
        <v>9525</v>
      </c>
      <c r="D13" s="89">
        <v>7.7</v>
      </c>
      <c r="E13" s="88">
        <v>9518</v>
      </c>
      <c r="F13" s="89">
        <v>7.8</v>
      </c>
      <c r="G13" s="89">
        <v>7.35448623660373E-2</v>
      </c>
      <c r="H13" s="90">
        <v>-2.4460600966589641</v>
      </c>
    </row>
    <row r="14" spans="1:8" ht="13" customHeight="1" x14ac:dyDescent="0.25">
      <c r="A14" s="103" t="s">
        <v>63</v>
      </c>
      <c r="B14" s="80"/>
      <c r="C14" s="104">
        <v>-439</v>
      </c>
      <c r="D14" s="105"/>
      <c r="E14" s="104">
        <v>-143</v>
      </c>
      <c r="F14" s="106"/>
      <c r="G14" s="106" t="s">
        <v>140</v>
      </c>
      <c r="H14" s="106"/>
    </row>
    <row r="15" spans="1:8" ht="13" customHeight="1" x14ac:dyDescent="0.25">
      <c r="A15" s="107" t="s">
        <v>64</v>
      </c>
      <c r="B15" s="93"/>
      <c r="C15" s="81">
        <v>3835</v>
      </c>
      <c r="D15" s="108"/>
      <c r="E15" s="81">
        <v>5338</v>
      </c>
      <c r="F15" s="82"/>
      <c r="G15" s="82">
        <v>-28.156612963656801</v>
      </c>
      <c r="H15" s="83"/>
    </row>
    <row r="16" spans="1:8" ht="13" customHeight="1" x14ac:dyDescent="0.25">
      <c r="A16" s="109" t="s">
        <v>65</v>
      </c>
      <c r="B16" s="93"/>
      <c r="C16" s="94">
        <v>260</v>
      </c>
      <c r="D16" s="110"/>
      <c r="E16" s="94">
        <v>690</v>
      </c>
      <c r="F16" s="95"/>
      <c r="G16" s="95">
        <v>-62.318840579710141</v>
      </c>
      <c r="H16" s="95"/>
    </row>
    <row r="17" spans="1:8" ht="13" customHeight="1" x14ac:dyDescent="0.25">
      <c r="A17" s="107" t="s">
        <v>66</v>
      </c>
      <c r="B17" s="93"/>
      <c r="C17" s="81">
        <v>3575</v>
      </c>
      <c r="D17" s="84"/>
      <c r="E17" s="81">
        <v>4648</v>
      </c>
      <c r="F17" s="82"/>
      <c r="G17" s="82">
        <v>-23.085197934595524</v>
      </c>
      <c r="H17" s="83"/>
    </row>
    <row r="18" spans="1:8" ht="13" customHeight="1" x14ac:dyDescent="0.25">
      <c r="A18" s="109" t="s">
        <v>67</v>
      </c>
      <c r="B18" s="93"/>
      <c r="C18" s="94">
        <v>-1524</v>
      </c>
      <c r="D18" s="110"/>
      <c r="E18" s="94">
        <v>-8325</v>
      </c>
      <c r="F18" s="95"/>
      <c r="G18" s="95">
        <v>-81.693693693693689</v>
      </c>
      <c r="H18" s="95"/>
    </row>
    <row r="19" spans="1:8" ht="13" customHeight="1" x14ac:dyDescent="0.25">
      <c r="A19" s="111" t="s">
        <v>68</v>
      </c>
      <c r="B19" s="80"/>
      <c r="C19" s="112">
        <v>-152</v>
      </c>
      <c r="D19" s="113"/>
      <c r="E19" s="112">
        <v>-104</v>
      </c>
      <c r="F19" s="114"/>
      <c r="G19" s="114">
        <v>46.153846153846146</v>
      </c>
      <c r="H19" s="115"/>
    </row>
    <row r="20" spans="1:8" s="102" customFormat="1" ht="13" customHeight="1" x14ac:dyDescent="0.25">
      <c r="A20" s="103" t="s">
        <v>69</v>
      </c>
      <c r="B20" s="101"/>
      <c r="C20" s="104">
        <v>1899</v>
      </c>
      <c r="D20" s="117"/>
      <c r="E20" s="104">
        <v>-3781</v>
      </c>
      <c r="F20" s="106"/>
      <c r="G20" s="106">
        <v>-150.22480825178525</v>
      </c>
      <c r="H20" s="106"/>
    </row>
    <row r="21" spans="1:8" s="124" customFormat="1" ht="22.5" customHeight="1" x14ac:dyDescent="0.25">
      <c r="A21" s="118" t="s">
        <v>70</v>
      </c>
      <c r="B21" s="119"/>
      <c r="C21" s="81">
        <v>8065</v>
      </c>
      <c r="D21" s="388"/>
      <c r="E21" s="81">
        <v>13442</v>
      </c>
      <c r="F21" s="97"/>
      <c r="G21" s="82">
        <v>-40.001487873828303</v>
      </c>
      <c r="H21" s="83"/>
    </row>
    <row r="22" spans="1:8" ht="13" customHeight="1" x14ac:dyDescent="0.25">
      <c r="A22" s="98" t="s">
        <v>71</v>
      </c>
      <c r="B22" s="80"/>
      <c r="C22" s="94">
        <v>2659</v>
      </c>
      <c r="D22" s="125">
        <v>0.32969621822690637</v>
      </c>
      <c r="E22" s="94">
        <v>4723</v>
      </c>
      <c r="F22" s="125">
        <v>0.35136140455289394</v>
      </c>
      <c r="G22" s="95">
        <v>-43.701037476180396</v>
      </c>
      <c r="H22" s="95"/>
    </row>
    <row r="23" spans="1:8" ht="13" customHeight="1" x14ac:dyDescent="0.25">
      <c r="A23" s="126" t="s">
        <v>72</v>
      </c>
      <c r="B23" s="80"/>
      <c r="C23" s="112">
        <v>854</v>
      </c>
      <c r="D23" s="127"/>
      <c r="E23" s="112">
        <v>393</v>
      </c>
      <c r="F23" s="114"/>
      <c r="G23" s="114">
        <v>117.30279898218829</v>
      </c>
      <c r="H23" s="115"/>
    </row>
    <row r="24" spans="1:8" ht="13" customHeight="1" x14ac:dyDescent="0.25">
      <c r="A24" s="336" t="s">
        <v>125</v>
      </c>
      <c r="B24" s="80"/>
      <c r="C24" s="406">
        <v>6260</v>
      </c>
      <c r="D24" s="407"/>
      <c r="E24" s="406">
        <v>9112</v>
      </c>
      <c r="F24" s="407"/>
      <c r="G24" s="408">
        <v>-31.299385425812119</v>
      </c>
      <c r="H24" s="408"/>
    </row>
    <row r="25" spans="1:8" s="102" customFormat="1" ht="13" hidden="1" customHeight="1" x14ac:dyDescent="0.25">
      <c r="A25" s="337" t="s">
        <v>73</v>
      </c>
      <c r="B25" s="101"/>
      <c r="C25" s="338">
        <v>0</v>
      </c>
      <c r="D25" s="339"/>
      <c r="E25" s="338">
        <v>0</v>
      </c>
      <c r="F25" s="116"/>
      <c r="G25" s="116">
        <v>-100</v>
      </c>
      <c r="H25" s="116"/>
    </row>
    <row r="26" spans="1:8" s="102" customFormat="1" ht="13" hidden="1" customHeight="1" x14ac:dyDescent="0.25">
      <c r="A26" s="336" t="s">
        <v>74</v>
      </c>
      <c r="B26" s="80"/>
      <c r="C26" s="104">
        <v>6260</v>
      </c>
      <c r="D26" s="117"/>
      <c r="E26" s="104">
        <v>9112</v>
      </c>
      <c r="F26" s="106"/>
      <c r="G26" s="106">
        <v>-31.299385425812119</v>
      </c>
      <c r="H26" s="106"/>
    </row>
    <row r="27" spans="1:8" ht="13" customHeight="1" x14ac:dyDescent="0.25">
      <c r="A27" s="341" t="s">
        <v>75</v>
      </c>
      <c r="B27" s="101"/>
      <c r="C27" s="26">
        <v>4566</v>
      </c>
      <c r="D27" s="343"/>
      <c r="E27" s="26">
        <v>7787</v>
      </c>
      <c r="F27" s="342"/>
      <c r="G27" s="97">
        <v>-41.363811480672922</v>
      </c>
      <c r="H27" s="97"/>
    </row>
    <row r="28" spans="1:8" ht="13" customHeight="1" thickBot="1" x14ac:dyDescent="0.3">
      <c r="A28" s="128" t="s">
        <v>76</v>
      </c>
      <c r="B28" s="340"/>
      <c r="C28" s="344">
        <v>1694</v>
      </c>
      <c r="D28" s="345"/>
      <c r="E28" s="344">
        <v>1325</v>
      </c>
      <c r="F28" s="129"/>
      <c r="G28" s="129">
        <v>27.84905660377359</v>
      </c>
      <c r="H28" s="129"/>
    </row>
    <row r="29" spans="1:8" ht="13" customHeight="1" x14ac:dyDescent="0.25">
      <c r="A29" s="79"/>
      <c r="B29" s="80"/>
      <c r="C29" s="130"/>
      <c r="D29" s="131"/>
      <c r="E29" s="130"/>
      <c r="F29" s="132"/>
      <c r="G29" s="132"/>
      <c r="H29" s="133"/>
    </row>
    <row r="30" spans="1:8" ht="13" customHeight="1" x14ac:dyDescent="0.25">
      <c r="A30" s="135" t="s">
        <v>77</v>
      </c>
      <c r="C30" s="77">
        <v>2021</v>
      </c>
      <c r="D30" s="77" t="s">
        <v>3</v>
      </c>
      <c r="E30" s="77">
        <v>2020</v>
      </c>
      <c r="F30" s="77" t="s">
        <v>3</v>
      </c>
      <c r="G30" s="77" t="s">
        <v>1</v>
      </c>
      <c r="H30" s="77" t="s">
        <v>4</v>
      </c>
    </row>
    <row r="31" spans="1:8" ht="13" customHeight="1" x14ac:dyDescent="0.25">
      <c r="A31" s="136" t="s">
        <v>78</v>
      </c>
      <c r="B31" s="80"/>
      <c r="C31" s="112">
        <v>9525</v>
      </c>
      <c r="D31" s="137">
        <v>7.7</v>
      </c>
      <c r="E31" s="112">
        <v>9518</v>
      </c>
      <c r="F31" s="137">
        <v>7.8</v>
      </c>
      <c r="G31" s="115">
        <v>7.35448623660373E-2</v>
      </c>
      <c r="H31" s="115">
        <v>-2.4460600966589641</v>
      </c>
    </row>
    <row r="32" spans="1:8" ht="13" customHeight="1" x14ac:dyDescent="0.25">
      <c r="A32" s="138" t="s">
        <v>79</v>
      </c>
      <c r="C32" s="94">
        <v>6205</v>
      </c>
      <c r="D32" s="139">
        <v>5</v>
      </c>
      <c r="E32" s="94">
        <v>6135</v>
      </c>
      <c r="F32" s="139">
        <v>5</v>
      </c>
      <c r="G32" s="139">
        <v>1.140994295028519</v>
      </c>
      <c r="H32" s="140"/>
    </row>
    <row r="33" spans="1:8" ht="13" customHeight="1" x14ac:dyDescent="0.25">
      <c r="A33" s="141" t="s">
        <v>80</v>
      </c>
      <c r="B33" s="80"/>
      <c r="C33" s="112">
        <v>1245</v>
      </c>
      <c r="D33" s="137">
        <v>0.89999999999999947</v>
      </c>
      <c r="E33" s="112">
        <v>1480</v>
      </c>
      <c r="F33" s="137">
        <v>1.2000000000000002</v>
      </c>
      <c r="G33" s="115">
        <v>-15.878378378378377</v>
      </c>
      <c r="H33" s="142"/>
    </row>
    <row r="34" spans="1:8" ht="13" customHeight="1" x14ac:dyDescent="0.25">
      <c r="A34" s="143" t="s">
        <v>81</v>
      </c>
      <c r="B34" s="80"/>
      <c r="C34" s="94">
        <v>16975</v>
      </c>
      <c r="D34" s="139">
        <v>13.6</v>
      </c>
      <c r="E34" s="94">
        <v>17133</v>
      </c>
      <c r="F34" s="139">
        <v>14</v>
      </c>
      <c r="G34" s="95">
        <v>-0.92219692990136437</v>
      </c>
      <c r="H34" s="95">
        <v>-3.6028016109262873</v>
      </c>
    </row>
    <row r="35" spans="1:8" s="102" customFormat="1" ht="13" customHeight="1" thickBot="1" x14ac:dyDescent="0.3">
      <c r="A35" s="145" t="s">
        <v>82</v>
      </c>
      <c r="B35" s="146"/>
      <c r="C35" s="384">
        <v>3353.0290386731463</v>
      </c>
      <c r="D35" s="148"/>
      <c r="E35" s="384">
        <v>5308.8118851300205</v>
      </c>
      <c r="F35" s="149"/>
      <c r="G35" s="150">
        <v>-36.840311707691534</v>
      </c>
      <c r="H35" s="151"/>
    </row>
    <row r="36" spans="1:8" s="102" customFormat="1" ht="13" customHeight="1" x14ac:dyDescent="0.25">
      <c r="A36" s="153"/>
      <c r="B36" s="152"/>
      <c r="C36" s="99"/>
      <c r="D36" s="152"/>
      <c r="E36" s="84"/>
      <c r="F36" s="134"/>
      <c r="G36" s="82"/>
      <c r="H36" s="154"/>
    </row>
    <row r="37" spans="1:8" ht="11.15" customHeight="1" x14ac:dyDescent="0.25">
      <c r="A37" s="432" t="s">
        <v>128</v>
      </c>
      <c r="B37" s="432"/>
      <c r="C37" s="432"/>
      <c r="D37" s="432"/>
      <c r="E37" s="432"/>
      <c r="F37" s="432"/>
      <c r="G37" s="432"/>
      <c r="H37" s="432"/>
    </row>
    <row r="38" spans="1:8" s="157" customFormat="1" ht="10.5" customHeight="1" x14ac:dyDescent="0.25">
      <c r="A38" s="429" t="s">
        <v>83</v>
      </c>
      <c r="B38" s="429"/>
      <c r="C38" s="429"/>
      <c r="D38" s="429"/>
      <c r="E38" s="429"/>
      <c r="F38" s="429"/>
      <c r="G38" s="429"/>
      <c r="H38" s="429"/>
    </row>
    <row r="39" spans="1:8" ht="11.15" customHeight="1" x14ac:dyDescent="0.25">
      <c r="A39" s="429" t="s">
        <v>84</v>
      </c>
      <c r="B39" s="429"/>
      <c r="C39" s="429"/>
      <c r="D39" s="429"/>
      <c r="E39" s="429"/>
      <c r="F39" s="429"/>
      <c r="G39" s="429"/>
      <c r="H39" s="429"/>
    </row>
    <row r="40" spans="1:8" ht="11.15" customHeight="1" x14ac:dyDescent="0.25">
      <c r="A40" s="430" t="s">
        <v>126</v>
      </c>
      <c r="B40" s="429"/>
      <c r="C40" s="429"/>
      <c r="D40" s="429"/>
      <c r="E40" s="429"/>
      <c r="F40" s="429"/>
      <c r="G40" s="429"/>
      <c r="H40" s="429"/>
    </row>
    <row r="41" spans="1:8" ht="11.15" customHeight="1" x14ac:dyDescent="0.25">
      <c r="A41" s="430"/>
      <c r="B41" s="430"/>
      <c r="C41" s="430"/>
      <c r="D41" s="430"/>
      <c r="E41" s="430"/>
      <c r="F41" s="430"/>
      <c r="G41" s="430"/>
      <c r="H41" s="430"/>
    </row>
  </sheetData>
  <mergeCells count="9">
    <mergeCell ref="A38:H38"/>
    <mergeCell ref="A41:H41"/>
    <mergeCell ref="A39:H39"/>
    <mergeCell ref="A40:H40"/>
    <mergeCell ref="A1:H1"/>
    <mergeCell ref="A2:H2"/>
    <mergeCell ref="A3:H3"/>
    <mergeCell ref="C5:H5"/>
    <mergeCell ref="A37:H37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5"/>
  <sheetViews>
    <sheetView showGridLines="0" topLeftCell="A5" zoomScale="82" zoomScaleNormal="60" zoomScaleSheetLayoutView="140" workbookViewId="0">
      <selection activeCell="I13" sqref="I13"/>
    </sheetView>
  </sheetViews>
  <sheetFormatPr defaultColWidth="9.81640625" defaultRowHeight="10.5" x14ac:dyDescent="0.25"/>
  <cols>
    <col min="1" max="1" width="42.7265625" style="45" customWidth="1"/>
    <col min="2" max="2" width="2.7265625" style="66" customWidth="1"/>
    <col min="3" max="7" width="7.7265625" style="66" customWidth="1"/>
    <col min="8" max="16384" width="9.81640625" style="66"/>
  </cols>
  <sheetData>
    <row r="1" spans="1:7" ht="11.15" customHeight="1" x14ac:dyDescent="0.25">
      <c r="A1" s="423" t="s">
        <v>99</v>
      </c>
      <c r="B1" s="423"/>
      <c r="C1" s="423"/>
      <c r="D1" s="423"/>
      <c r="E1" s="423"/>
      <c r="F1" s="423"/>
      <c r="G1" s="423"/>
    </row>
    <row r="2" spans="1:7" ht="11.15" customHeight="1" x14ac:dyDescent="0.25">
      <c r="A2" s="424" t="s">
        <v>100</v>
      </c>
      <c r="B2" s="424"/>
      <c r="C2" s="424"/>
      <c r="D2" s="424"/>
      <c r="E2" s="424"/>
      <c r="F2" s="424"/>
      <c r="G2" s="424"/>
    </row>
    <row r="3" spans="1:7" ht="11.15" customHeight="1" x14ac:dyDescent="0.25">
      <c r="A3" s="425" t="s">
        <v>5</v>
      </c>
      <c r="B3" s="425"/>
      <c r="C3" s="425"/>
      <c r="D3" s="425"/>
      <c r="E3" s="425"/>
      <c r="F3" s="425"/>
      <c r="G3" s="425"/>
    </row>
    <row r="4" spans="1:7" ht="11.15" customHeight="1" x14ac:dyDescent="0.25">
      <c r="A4" s="234"/>
      <c r="B4" s="158"/>
      <c r="C4" s="158"/>
      <c r="D4" s="158"/>
      <c r="E4" s="235"/>
      <c r="F4" s="158"/>
      <c r="G4" s="158"/>
    </row>
    <row r="5" spans="1:7" ht="15" customHeight="1" x14ac:dyDescent="0.25">
      <c r="A5" s="72"/>
      <c r="B5" s="159"/>
      <c r="C5" s="431" t="s">
        <v>135</v>
      </c>
      <c r="D5" s="431"/>
      <c r="E5" s="431"/>
      <c r="F5" s="431"/>
      <c r="G5" s="431"/>
    </row>
    <row r="6" spans="1:7" s="162" customFormat="1" ht="15" customHeight="1" x14ac:dyDescent="0.25">
      <c r="A6" s="236"/>
      <c r="B6" s="160"/>
      <c r="C6" s="77">
        <v>2021</v>
      </c>
      <c r="D6" s="77" t="s">
        <v>54</v>
      </c>
      <c r="E6" s="77">
        <v>2020</v>
      </c>
      <c r="F6" s="77" t="s">
        <v>54</v>
      </c>
      <c r="G6" s="77" t="s">
        <v>55</v>
      </c>
    </row>
    <row r="7" spans="1:7" ht="13" customHeight="1" x14ac:dyDescent="0.25">
      <c r="A7" s="79" t="s">
        <v>56</v>
      </c>
      <c r="B7" s="164"/>
      <c r="C7" s="81">
        <v>43418</v>
      </c>
      <c r="D7" s="82">
        <v>100</v>
      </c>
      <c r="E7" s="81">
        <v>45620</v>
      </c>
      <c r="F7" s="82">
        <v>100</v>
      </c>
      <c r="G7" s="82">
        <v>-4.8268303375712414</v>
      </c>
    </row>
    <row r="8" spans="1:7" ht="13" customHeight="1" x14ac:dyDescent="0.25">
      <c r="A8" s="85" t="s">
        <v>57</v>
      </c>
      <c r="B8" s="164"/>
      <c r="C8" s="27">
        <v>26044</v>
      </c>
      <c r="D8" s="86">
        <v>60</v>
      </c>
      <c r="E8" s="27">
        <v>27380</v>
      </c>
      <c r="F8" s="86">
        <v>60</v>
      </c>
      <c r="G8" s="86">
        <v>-4.8794740686632583</v>
      </c>
    </row>
    <row r="9" spans="1:7" ht="13" customHeight="1" x14ac:dyDescent="0.25">
      <c r="A9" s="87" t="s">
        <v>58</v>
      </c>
      <c r="B9" s="164"/>
      <c r="C9" s="88">
        <v>17374</v>
      </c>
      <c r="D9" s="89">
        <v>40</v>
      </c>
      <c r="E9" s="88">
        <v>18240</v>
      </c>
      <c r="F9" s="89">
        <v>40</v>
      </c>
      <c r="G9" s="89">
        <v>-4.7478070175438596</v>
      </c>
    </row>
    <row r="10" spans="1:7" ht="13" customHeight="1" x14ac:dyDescent="0.25">
      <c r="A10" s="166" t="s">
        <v>59</v>
      </c>
      <c r="B10" s="163"/>
      <c r="C10" s="94">
        <v>1226</v>
      </c>
      <c r="D10" s="95">
        <v>2.8</v>
      </c>
      <c r="E10" s="94">
        <v>1287</v>
      </c>
      <c r="F10" s="95">
        <v>2.8</v>
      </c>
      <c r="G10" s="95">
        <v>-4.7397047397047416</v>
      </c>
    </row>
    <row r="11" spans="1:7" ht="13" customHeight="1" x14ac:dyDescent="0.25">
      <c r="A11" s="167" t="s">
        <v>60</v>
      </c>
      <c r="B11" s="163"/>
      <c r="C11" s="81">
        <v>13666</v>
      </c>
      <c r="D11" s="82">
        <v>31.400000000000002</v>
      </c>
      <c r="E11" s="81">
        <v>13873</v>
      </c>
      <c r="F11" s="82">
        <v>30.400000000000002</v>
      </c>
      <c r="G11" s="82">
        <v>-1.4921069703741074</v>
      </c>
    </row>
    <row r="12" spans="1:7" ht="13" customHeight="1" x14ac:dyDescent="0.25">
      <c r="A12" s="85" t="s">
        <v>94</v>
      </c>
      <c r="B12" s="164"/>
      <c r="C12" s="27">
        <v>71</v>
      </c>
      <c r="D12" s="86">
        <v>0.2</v>
      </c>
      <c r="E12" s="27">
        <v>25</v>
      </c>
      <c r="F12" s="86">
        <v>0.1</v>
      </c>
      <c r="G12" s="86">
        <v>184</v>
      </c>
    </row>
    <row r="13" spans="1:7" s="102" customFormat="1" ht="13" customHeight="1" x14ac:dyDescent="0.25">
      <c r="A13" s="100" t="s">
        <v>78</v>
      </c>
      <c r="B13" s="171"/>
      <c r="C13" s="165">
        <v>2411</v>
      </c>
      <c r="D13" s="89">
        <v>5.6</v>
      </c>
      <c r="E13" s="165">
        <v>3055</v>
      </c>
      <c r="F13" s="89">
        <v>6.7</v>
      </c>
      <c r="G13" s="89">
        <v>-21.080196399345329</v>
      </c>
    </row>
    <row r="14" spans="1:7" ht="13" customHeight="1" x14ac:dyDescent="0.25">
      <c r="A14" s="172" t="s">
        <v>79</v>
      </c>
      <c r="C14" s="94">
        <v>2569</v>
      </c>
      <c r="D14" s="95">
        <v>5.9</v>
      </c>
      <c r="E14" s="94">
        <v>2514</v>
      </c>
      <c r="F14" s="95">
        <v>5.5</v>
      </c>
      <c r="G14" s="95">
        <v>2.187748607796336</v>
      </c>
    </row>
    <row r="15" spans="1:7" ht="13" customHeight="1" x14ac:dyDescent="0.25">
      <c r="A15" s="126" t="s">
        <v>80</v>
      </c>
      <c r="B15" s="164"/>
      <c r="C15" s="112">
        <v>216</v>
      </c>
      <c r="D15" s="114">
        <v>0.5</v>
      </c>
      <c r="E15" s="112">
        <v>179</v>
      </c>
      <c r="F15" s="114">
        <v>0.39999999999999947</v>
      </c>
      <c r="G15" s="114">
        <v>20.67039106145252</v>
      </c>
    </row>
    <row r="16" spans="1:7" ht="13" customHeight="1" x14ac:dyDescent="0.25">
      <c r="A16" s="98" t="s">
        <v>129</v>
      </c>
      <c r="B16" s="164"/>
      <c r="C16" s="94">
        <v>5196</v>
      </c>
      <c r="D16" s="95">
        <v>12</v>
      </c>
      <c r="E16" s="94">
        <v>5748</v>
      </c>
      <c r="F16" s="95">
        <v>12.6</v>
      </c>
      <c r="G16" s="95">
        <v>-9.6033402922755755</v>
      </c>
    </row>
    <row r="17" spans="1:7" s="239" customFormat="1" ht="13" customHeight="1" thickBot="1" x14ac:dyDescent="0.3">
      <c r="A17" s="173" t="s">
        <v>82</v>
      </c>
      <c r="B17" s="174"/>
      <c r="C17" s="384">
        <v>1308.3420000000001</v>
      </c>
      <c r="D17" s="237"/>
      <c r="E17" s="354">
        <v>2255</v>
      </c>
      <c r="F17" s="238"/>
      <c r="G17" s="175">
        <v>-41.980399113082036</v>
      </c>
    </row>
    <row r="18" spans="1:7" ht="11.15" customHeight="1" x14ac:dyDescent="0.25">
      <c r="A18" s="240"/>
      <c r="B18" s="164"/>
      <c r="C18" s="241"/>
      <c r="D18" s="242"/>
      <c r="E18" s="242"/>
      <c r="F18" s="242"/>
      <c r="G18" s="242"/>
    </row>
    <row r="19" spans="1:7" ht="15" customHeight="1" x14ac:dyDescent="0.25">
      <c r="A19" s="244" t="s">
        <v>101</v>
      </c>
      <c r="B19" s="164"/>
      <c r="C19" s="70"/>
      <c r="D19" s="74"/>
      <c r="E19" s="242"/>
      <c r="F19" s="242"/>
      <c r="G19" s="242"/>
    </row>
    <row r="20" spans="1:7" s="249" customFormat="1" ht="13" customHeight="1" x14ac:dyDescent="0.25">
      <c r="A20" s="245" t="s">
        <v>102</v>
      </c>
      <c r="B20" s="246"/>
      <c r="C20" s="247">
        <v>19706</v>
      </c>
      <c r="D20" s="248"/>
      <c r="E20" s="247">
        <v>19598</v>
      </c>
      <c r="F20" s="248"/>
      <c r="G20" s="256">
        <v>0.55107664047351346</v>
      </c>
    </row>
    <row r="21" spans="1:7" s="249" customFormat="1" ht="13" customHeight="1" x14ac:dyDescent="0.25">
      <c r="A21" s="153" t="s">
        <v>103</v>
      </c>
      <c r="B21" s="189"/>
      <c r="C21" s="99">
        <v>19438</v>
      </c>
      <c r="D21" s="251"/>
      <c r="E21" s="99">
        <v>19344</v>
      </c>
      <c r="F21" s="251"/>
      <c r="G21" s="324">
        <v>0.48593879239040572</v>
      </c>
    </row>
    <row r="22" spans="1:7" s="249" customFormat="1" ht="13" customHeight="1" x14ac:dyDescent="0.25">
      <c r="A22" s="389" t="s">
        <v>104</v>
      </c>
      <c r="B22" s="191"/>
      <c r="C22" s="390">
        <v>268</v>
      </c>
      <c r="D22" s="156"/>
      <c r="E22" s="390">
        <v>254</v>
      </c>
      <c r="F22" s="156"/>
      <c r="G22" s="256">
        <v>5.5118110236220375</v>
      </c>
    </row>
    <row r="23" spans="1:7" s="249" customFormat="1" ht="13" customHeight="1" x14ac:dyDescent="0.25">
      <c r="A23" s="391"/>
      <c r="B23" s="392"/>
      <c r="C23" s="393"/>
      <c r="D23" s="394"/>
      <c r="E23" s="395"/>
      <c r="F23" s="394"/>
      <c r="G23" s="396"/>
    </row>
    <row r="24" spans="1:7" ht="13" customHeight="1" x14ac:dyDescent="0.25">
      <c r="A24" s="298" t="s">
        <v>130</v>
      </c>
      <c r="B24" s="189"/>
      <c r="C24" s="250"/>
      <c r="D24" s="251"/>
      <c r="E24" s="252"/>
      <c r="F24" s="251"/>
      <c r="G24" s="253"/>
    </row>
    <row r="25" spans="1:7" ht="13" customHeight="1" x14ac:dyDescent="0.25">
      <c r="A25" s="254" t="s">
        <v>105</v>
      </c>
      <c r="B25" s="189"/>
      <c r="C25" s="247">
        <v>140</v>
      </c>
      <c r="D25" s="156"/>
      <c r="E25" s="247">
        <v>268</v>
      </c>
      <c r="F25" s="255"/>
      <c r="G25" s="95">
        <v>-47.761194029850749</v>
      </c>
    </row>
    <row r="26" spans="1:7" ht="12.75" customHeight="1" x14ac:dyDescent="0.25">
      <c r="A26" s="257" t="s">
        <v>106</v>
      </c>
      <c r="B26" s="189"/>
      <c r="C26" s="261">
        <v>140</v>
      </c>
      <c r="D26" s="259"/>
      <c r="E26" s="261">
        <v>268</v>
      </c>
      <c r="F26" s="259"/>
      <c r="G26" s="260">
        <v>-47.761194029850749</v>
      </c>
    </row>
    <row r="27" spans="1:7" ht="13" customHeight="1" x14ac:dyDescent="0.25">
      <c r="A27" s="254" t="s">
        <v>107</v>
      </c>
      <c r="B27" s="189"/>
      <c r="C27" s="247">
        <v>108</v>
      </c>
      <c r="D27" s="156"/>
      <c r="E27" s="247">
        <v>1365</v>
      </c>
      <c r="F27" s="255"/>
      <c r="G27" s="256">
        <v>-92.087912087912088</v>
      </c>
    </row>
    <row r="28" spans="1:7" ht="13" customHeight="1" x14ac:dyDescent="0.25">
      <c r="A28" s="153"/>
      <c r="B28" s="189"/>
      <c r="C28" s="68"/>
      <c r="D28" s="71"/>
      <c r="E28" s="68"/>
      <c r="F28" s="71"/>
      <c r="G28" s="71"/>
    </row>
    <row r="29" spans="1:7" ht="13" customHeight="1" x14ac:dyDescent="0.25">
      <c r="A29" s="298" t="s">
        <v>108</v>
      </c>
      <c r="B29" s="191"/>
      <c r="C29" s="263"/>
      <c r="D29" s="259"/>
      <c r="E29" s="263"/>
      <c r="F29" s="259"/>
      <c r="G29" s="152"/>
    </row>
    <row r="30" spans="1:7" ht="13" customHeight="1" x14ac:dyDescent="0.25">
      <c r="A30" s="92" t="s">
        <v>109</v>
      </c>
      <c r="B30" s="191"/>
      <c r="C30" s="186">
        <v>686.88651302084497</v>
      </c>
      <c r="D30" s="95"/>
      <c r="E30" s="186">
        <v>734.77982534362206</v>
      </c>
      <c r="F30" s="95"/>
      <c r="G30" s="95">
        <v>-6.518049444318863</v>
      </c>
    </row>
    <row r="31" spans="1:7" s="239" customFormat="1" ht="13" customHeight="1" x14ac:dyDescent="0.25">
      <c r="A31" s="257" t="s">
        <v>110</v>
      </c>
      <c r="B31" s="189"/>
      <c r="C31" s="183">
        <v>16.272861246442101</v>
      </c>
      <c r="D31" s="97"/>
      <c r="E31" s="183">
        <v>19.914711783575186</v>
      </c>
      <c r="F31" s="97"/>
      <c r="G31" s="97">
        <v>-18.287236976920397</v>
      </c>
    </row>
    <row r="32" spans="1:7" ht="13" customHeight="1" thickBot="1" x14ac:dyDescent="0.3">
      <c r="A32" s="264" t="s">
        <v>11</v>
      </c>
      <c r="B32" s="188"/>
      <c r="C32" s="265">
        <v>42.210555514386009</v>
      </c>
      <c r="D32" s="129"/>
      <c r="E32" s="265">
        <v>36.896332386273222</v>
      </c>
      <c r="F32" s="129"/>
      <c r="G32" s="129">
        <v>14.403120268099801</v>
      </c>
    </row>
    <row r="33" spans="1:7" ht="11.15" customHeight="1" x14ac:dyDescent="0.25">
      <c r="E33" s="387"/>
    </row>
    <row r="34" spans="1:7" ht="11.15" customHeight="1" x14ac:dyDescent="0.25">
      <c r="A34" s="433" t="s">
        <v>111</v>
      </c>
      <c r="B34" s="433"/>
      <c r="C34" s="433"/>
      <c r="D34" s="433"/>
      <c r="E34" s="433"/>
      <c r="F34" s="433"/>
      <c r="G34" s="433"/>
    </row>
    <row r="35" spans="1:7" ht="10.5" customHeight="1" x14ac:dyDescent="0.25">
      <c r="A35" s="433"/>
      <c r="B35" s="433"/>
      <c r="C35" s="433"/>
      <c r="D35" s="433"/>
      <c r="E35" s="433"/>
      <c r="F35" s="433"/>
      <c r="G35" s="433"/>
    </row>
  </sheetData>
  <mergeCells count="6">
    <mergeCell ref="A35:G35"/>
    <mergeCell ref="A1:G1"/>
    <mergeCell ref="A2:G2"/>
    <mergeCell ref="A3:G3"/>
    <mergeCell ref="C5:G5"/>
    <mergeCell ref="A34:G34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27650" r:id="rId5">
          <objectPr defaultSize="0" autoPict="0" r:id="rId6">
            <anchor moveWithCells="1" sizeWithCells="1">
              <from>
                <xdr:col>4</xdr:col>
                <xdr:colOff>0</xdr:colOff>
                <xdr:row>34</xdr:row>
                <xdr:rowOff>0</xdr:rowOff>
              </from>
              <to>
                <xdr:col>4</xdr:col>
                <xdr:colOff>0</xdr:colOff>
                <xdr:row>34</xdr:row>
                <xdr:rowOff>50800</xdr:rowOff>
              </to>
            </anchor>
          </objectPr>
        </oleObject>
      </mc:Choice>
      <mc:Fallback>
        <oleObject progId="Word.Picture.8" shapeId="27650" r:id="rId5"/>
      </mc:Fallback>
    </mc:AlternateContent>
    <mc:AlternateContent xmlns:mc="http://schemas.openxmlformats.org/markup-compatibility/2006">
      <mc:Choice Requires="x14">
        <oleObject progId="Word.Picture.8" shapeId="27651" r:id="rId7">
          <objectPr defaultSize="0" autoPict="0" r:id="rId6">
            <anchor moveWithCells="1" siz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0</xdr:colOff>
                <xdr:row>33</xdr:row>
                <xdr:rowOff>50800</xdr:rowOff>
              </to>
            </anchor>
          </objectPr>
        </oleObject>
      </mc:Choice>
      <mc:Fallback>
        <oleObject progId="Word.Picture.8" shapeId="27651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6"/>
  <sheetViews>
    <sheetView showGridLines="0" zoomScale="70" zoomScaleNormal="70" zoomScaleSheetLayoutView="140" workbookViewId="0">
      <selection activeCell="K17" sqref="K17"/>
    </sheetView>
  </sheetViews>
  <sheetFormatPr defaultColWidth="9.81640625" defaultRowHeight="10.5" x14ac:dyDescent="0.25"/>
  <cols>
    <col min="1" max="1" width="42.7265625" style="157" customWidth="1"/>
    <col min="2" max="2" width="2.7265625" style="157" customWidth="1"/>
    <col min="3" max="7" width="7.7265625" style="157" customWidth="1"/>
    <col min="8" max="16384" width="9.81640625" style="157"/>
  </cols>
  <sheetData>
    <row r="1" spans="1:7" ht="11.15" customHeight="1" x14ac:dyDescent="0.25">
      <c r="A1" s="423" t="s">
        <v>112</v>
      </c>
      <c r="B1" s="423"/>
      <c r="C1" s="423"/>
      <c r="D1" s="423"/>
      <c r="E1" s="423"/>
      <c r="F1" s="423"/>
      <c r="G1" s="423"/>
    </row>
    <row r="2" spans="1:7" ht="11.15" customHeight="1" x14ac:dyDescent="0.25">
      <c r="A2" s="424" t="s">
        <v>100</v>
      </c>
      <c r="B2" s="424"/>
      <c r="C2" s="424"/>
      <c r="D2" s="424"/>
      <c r="E2" s="424"/>
      <c r="F2" s="424"/>
      <c r="G2" s="424"/>
    </row>
    <row r="3" spans="1:7" ht="11.15" customHeight="1" x14ac:dyDescent="0.25">
      <c r="A3" s="425" t="s">
        <v>5</v>
      </c>
      <c r="B3" s="425"/>
      <c r="C3" s="425"/>
      <c r="D3" s="425"/>
      <c r="E3" s="425"/>
      <c r="F3" s="425"/>
      <c r="G3" s="425"/>
    </row>
    <row r="4" spans="1:7" ht="11.15" customHeight="1" x14ac:dyDescent="0.25">
      <c r="A4" s="266"/>
      <c r="B4" s="266"/>
      <c r="C4" s="266"/>
      <c r="D4" s="266"/>
      <c r="E4" s="266"/>
      <c r="F4" s="266"/>
      <c r="G4" s="266"/>
    </row>
    <row r="5" spans="1:7" ht="15" customHeight="1" x14ac:dyDescent="0.25">
      <c r="A5" s="267"/>
      <c r="B5" s="267"/>
      <c r="C5" s="435" t="s">
        <v>135</v>
      </c>
      <c r="D5" s="435"/>
      <c r="E5" s="435"/>
      <c r="F5" s="435"/>
      <c r="G5" s="435"/>
    </row>
    <row r="6" spans="1:7" s="269" customFormat="1" ht="15" customHeight="1" x14ac:dyDescent="0.25">
      <c r="A6" s="268"/>
      <c r="B6" s="268"/>
      <c r="C6" s="77">
        <v>2021</v>
      </c>
      <c r="D6" s="77" t="s">
        <v>54</v>
      </c>
      <c r="E6" s="77">
        <v>2020</v>
      </c>
      <c r="F6" s="77" t="s">
        <v>54</v>
      </c>
      <c r="G6" s="77" t="s">
        <v>55</v>
      </c>
    </row>
    <row r="7" spans="1:7" ht="13" customHeight="1" x14ac:dyDescent="0.25">
      <c r="A7" s="79" t="s">
        <v>56</v>
      </c>
      <c r="B7" s="168"/>
      <c r="C7" s="120">
        <v>17750</v>
      </c>
      <c r="D7" s="122">
        <v>100</v>
      </c>
      <c r="E7" s="120">
        <v>15296</v>
      </c>
      <c r="F7" s="122">
        <v>100</v>
      </c>
      <c r="G7" s="122">
        <v>16.043410041841</v>
      </c>
    </row>
    <row r="8" spans="1:7" ht="13" customHeight="1" x14ac:dyDescent="0.25">
      <c r="A8" s="85" t="s">
        <v>57</v>
      </c>
      <c r="B8" s="168"/>
      <c r="C8" s="270">
        <v>12681</v>
      </c>
      <c r="D8" s="271">
        <v>71.400000000000006</v>
      </c>
      <c r="E8" s="270">
        <v>10998</v>
      </c>
      <c r="F8" s="271">
        <v>71.900000000000006</v>
      </c>
      <c r="G8" s="271">
        <v>15.302782324058928</v>
      </c>
    </row>
    <row r="9" spans="1:7" ht="13" customHeight="1" x14ac:dyDescent="0.25">
      <c r="A9" s="87" t="s">
        <v>58</v>
      </c>
      <c r="B9" s="168"/>
      <c r="C9" s="272">
        <v>5069</v>
      </c>
      <c r="D9" s="273">
        <v>28.6</v>
      </c>
      <c r="E9" s="272">
        <v>4298</v>
      </c>
      <c r="F9" s="273">
        <v>28.1</v>
      </c>
      <c r="G9" s="273">
        <v>17.93857608189855</v>
      </c>
    </row>
    <row r="10" spans="1:7" ht="13" customHeight="1" x14ac:dyDescent="0.25">
      <c r="A10" s="166" t="s">
        <v>59</v>
      </c>
      <c r="B10" s="274"/>
      <c r="C10" s="169">
        <v>736</v>
      </c>
      <c r="D10" s="170">
        <v>4.0999999999999996</v>
      </c>
      <c r="E10" s="169">
        <v>798</v>
      </c>
      <c r="F10" s="170">
        <v>5.2</v>
      </c>
      <c r="G10" s="170">
        <v>-7.7694235588972482</v>
      </c>
    </row>
    <row r="11" spans="1:7" ht="13" customHeight="1" x14ac:dyDescent="0.25">
      <c r="A11" s="167" t="s">
        <v>60</v>
      </c>
      <c r="B11" s="274"/>
      <c r="C11" s="120">
        <v>3515</v>
      </c>
      <c r="D11" s="122">
        <v>19.899999999999999</v>
      </c>
      <c r="E11" s="120">
        <v>3087</v>
      </c>
      <c r="F11" s="122">
        <v>20.200000000000003</v>
      </c>
      <c r="G11" s="122">
        <v>13.864593456430185</v>
      </c>
    </row>
    <row r="12" spans="1:7" ht="13" customHeight="1" x14ac:dyDescent="0.25">
      <c r="A12" s="85" t="s">
        <v>94</v>
      </c>
      <c r="B12" s="168"/>
      <c r="C12" s="270">
        <v>8</v>
      </c>
      <c r="D12" s="271">
        <v>0</v>
      </c>
      <c r="E12" s="270">
        <v>28</v>
      </c>
      <c r="F12" s="271">
        <v>0.2</v>
      </c>
      <c r="G12" s="271">
        <v>-71.428571428571431</v>
      </c>
    </row>
    <row r="13" spans="1:7" s="124" customFormat="1" ht="13" customHeight="1" x14ac:dyDescent="0.25">
      <c r="A13" s="100" t="s">
        <v>78</v>
      </c>
      <c r="B13" s="275"/>
      <c r="C13" s="276">
        <v>810</v>
      </c>
      <c r="D13" s="273">
        <v>4.5999999999999996</v>
      </c>
      <c r="E13" s="276">
        <v>385</v>
      </c>
      <c r="F13" s="273">
        <v>2.5</v>
      </c>
      <c r="G13" s="277">
        <v>110.3896103896104</v>
      </c>
    </row>
    <row r="14" spans="1:7" ht="13" customHeight="1" x14ac:dyDescent="0.25">
      <c r="A14" s="172" t="s">
        <v>79</v>
      </c>
      <c r="C14" s="94">
        <v>703</v>
      </c>
      <c r="D14" s="170">
        <v>4</v>
      </c>
      <c r="E14" s="169">
        <v>662</v>
      </c>
      <c r="F14" s="170">
        <v>4.3</v>
      </c>
      <c r="G14" s="170">
        <v>6.1933534743202401</v>
      </c>
    </row>
    <row r="15" spans="1:7" ht="13" customHeight="1" x14ac:dyDescent="0.25">
      <c r="A15" s="126" t="s">
        <v>80</v>
      </c>
      <c r="B15" s="168"/>
      <c r="C15" s="386">
        <v>121</v>
      </c>
      <c r="D15" s="278">
        <v>0.59999999999999964</v>
      </c>
      <c r="E15" s="386">
        <v>144</v>
      </c>
      <c r="F15" s="278">
        <v>1</v>
      </c>
      <c r="G15" s="279">
        <v>-15.972222222222221</v>
      </c>
    </row>
    <row r="16" spans="1:7" ht="13" customHeight="1" x14ac:dyDescent="0.25">
      <c r="A16" s="98" t="s">
        <v>129</v>
      </c>
      <c r="B16" s="168"/>
      <c r="C16" s="169">
        <v>1634</v>
      </c>
      <c r="D16" s="170">
        <v>9.1999999999999993</v>
      </c>
      <c r="E16" s="169">
        <v>1191</v>
      </c>
      <c r="F16" s="170">
        <v>7.8</v>
      </c>
      <c r="G16" s="170">
        <v>37.195633921074723</v>
      </c>
    </row>
    <row r="17" spans="1:7" s="281" customFormat="1" ht="13" customHeight="1" thickBot="1" x14ac:dyDescent="0.3">
      <c r="A17" s="173" t="s">
        <v>82</v>
      </c>
      <c r="B17" s="280"/>
      <c r="C17" s="384">
        <v>253.738</v>
      </c>
      <c r="D17" s="237"/>
      <c r="E17" s="147">
        <v>374</v>
      </c>
      <c r="F17" s="238"/>
      <c r="G17" s="175">
        <v>-32.15561497326204</v>
      </c>
    </row>
    <row r="18" spans="1:7" ht="11.15" customHeight="1" x14ac:dyDescent="0.25">
      <c r="A18" s="282"/>
      <c r="B18" s="168"/>
      <c r="C18" s="47"/>
      <c r="D18" s="43"/>
      <c r="E18" s="47"/>
      <c r="F18" s="283"/>
      <c r="G18" s="284"/>
    </row>
    <row r="19" spans="1:7" ht="15" customHeight="1" x14ac:dyDescent="0.25">
      <c r="A19" s="178" t="s">
        <v>113</v>
      </c>
      <c r="B19" s="168"/>
      <c r="C19" s="288"/>
      <c r="D19" s="285"/>
      <c r="E19" s="353"/>
      <c r="F19" s="286"/>
      <c r="G19" s="286"/>
    </row>
    <row r="20" spans="1:7" ht="13" customHeight="1" x14ac:dyDescent="0.25">
      <c r="A20" s="323" t="s">
        <v>141</v>
      </c>
      <c r="B20" s="289"/>
      <c r="C20" s="247">
        <v>3405</v>
      </c>
      <c r="D20" s="290"/>
      <c r="E20" s="247">
        <v>3196</v>
      </c>
      <c r="F20" s="290"/>
      <c r="G20" s="256">
        <v>6.5394242803504365</v>
      </c>
    </row>
    <row r="21" spans="1:7" ht="13" customHeight="1" x14ac:dyDescent="0.25">
      <c r="A21" s="153" t="s">
        <v>103</v>
      </c>
      <c r="B21" s="124"/>
      <c r="C21" s="123">
        <v>1348</v>
      </c>
      <c r="D21" s="55"/>
      <c r="E21" s="123">
        <v>1261</v>
      </c>
      <c r="F21" s="55"/>
      <c r="G21" s="402">
        <v>6.8992862807295774</v>
      </c>
    </row>
    <row r="22" spans="1:7" ht="13" customHeight="1" x14ac:dyDescent="0.25">
      <c r="A22" s="98" t="s">
        <v>104</v>
      </c>
      <c r="B22" s="124"/>
      <c r="C22" s="390">
        <v>2057</v>
      </c>
      <c r="D22" s="403"/>
      <c r="E22" s="390">
        <v>1935</v>
      </c>
      <c r="F22" s="403"/>
      <c r="G22" s="256">
        <v>6.304909560723515</v>
      </c>
    </row>
    <row r="23" spans="1:7" ht="13" customHeight="1" x14ac:dyDescent="0.25">
      <c r="A23" s="397"/>
      <c r="B23" s="398"/>
      <c r="C23" s="399"/>
      <c r="D23" s="400"/>
      <c r="E23" s="399"/>
      <c r="F23" s="400"/>
      <c r="G23" s="401"/>
    </row>
    <row r="24" spans="1:7" ht="13" customHeight="1" x14ac:dyDescent="0.25">
      <c r="A24" s="298" t="s">
        <v>131</v>
      </c>
      <c r="B24" s="292"/>
      <c r="C24" s="293"/>
      <c r="D24" s="294"/>
      <c r="E24" s="293"/>
      <c r="F24" s="294"/>
      <c r="G24" s="295"/>
    </row>
    <row r="25" spans="1:7" ht="13" customHeight="1" x14ac:dyDescent="0.25">
      <c r="A25" s="254" t="s">
        <v>105</v>
      </c>
      <c r="B25" s="292"/>
      <c r="C25" s="247">
        <v>37</v>
      </c>
      <c r="D25" s="296"/>
      <c r="E25" s="247">
        <v>35</v>
      </c>
      <c r="F25" s="296"/>
      <c r="G25" s="256">
        <v>5.7142857142857162</v>
      </c>
    </row>
    <row r="26" spans="1:7" ht="12.75" customHeight="1" x14ac:dyDescent="0.25">
      <c r="A26" s="405" t="s">
        <v>106</v>
      </c>
      <c r="B26" s="292"/>
      <c r="C26" s="258">
        <v>37</v>
      </c>
      <c r="D26" s="294"/>
      <c r="E26" s="258">
        <v>35</v>
      </c>
      <c r="F26" s="294"/>
      <c r="G26" s="121">
        <v>5.7142857142857162</v>
      </c>
    </row>
    <row r="27" spans="1:7" x14ac:dyDescent="0.25">
      <c r="A27" s="254" t="s">
        <v>107</v>
      </c>
      <c r="B27" s="292"/>
      <c r="C27" s="247">
        <v>209</v>
      </c>
      <c r="D27" s="296"/>
      <c r="E27" s="247">
        <v>812</v>
      </c>
      <c r="F27" s="296"/>
      <c r="G27" s="256">
        <v>-74.261083743842377</v>
      </c>
    </row>
    <row r="28" spans="1:7" x14ac:dyDescent="0.25">
      <c r="A28" s="291"/>
      <c r="B28" s="124"/>
      <c r="C28" s="297"/>
      <c r="D28" s="287"/>
      <c r="E28" s="297"/>
      <c r="F28" s="287"/>
      <c r="G28" s="121"/>
    </row>
    <row r="29" spans="1:7" ht="13" customHeight="1" x14ac:dyDescent="0.25">
      <c r="A29" s="298" t="s">
        <v>108</v>
      </c>
      <c r="B29" s="124"/>
      <c r="C29" s="299"/>
      <c r="D29" s="287"/>
      <c r="E29" s="299"/>
      <c r="F29" s="287"/>
      <c r="G29" s="55"/>
    </row>
    <row r="30" spans="1:7" ht="13" customHeight="1" thickBot="1" x14ac:dyDescent="0.3">
      <c r="A30" s="300" t="s">
        <v>114</v>
      </c>
      <c r="B30" s="301"/>
      <c r="C30" s="302">
        <v>1411.6500182987727</v>
      </c>
      <c r="D30" s="303"/>
      <c r="E30" s="302">
        <v>1222.0016019460231</v>
      </c>
      <c r="F30" s="303"/>
      <c r="G30" s="129">
        <v>15.519489994999747</v>
      </c>
    </row>
    <row r="31" spans="1:7" s="306" customFormat="1" ht="11.15" customHeight="1" x14ac:dyDescent="0.25">
      <c r="A31" s="304"/>
      <c r="B31" s="304"/>
      <c r="C31" s="305"/>
      <c r="D31" s="305"/>
      <c r="E31" s="305"/>
      <c r="F31" s="305"/>
      <c r="G31" s="304"/>
    </row>
    <row r="32" spans="1:7" ht="11.15" customHeight="1" x14ac:dyDescent="0.25">
      <c r="A32" s="436" t="s">
        <v>142</v>
      </c>
      <c r="B32" s="436"/>
      <c r="C32" s="436"/>
      <c r="D32" s="436"/>
      <c r="E32" s="436"/>
      <c r="F32" s="436"/>
      <c r="G32" s="436"/>
    </row>
    <row r="33" spans="1:7" x14ac:dyDescent="0.25">
      <c r="A33" s="434"/>
      <c r="B33" s="434"/>
      <c r="C33" s="434"/>
      <c r="D33" s="434"/>
      <c r="E33" s="434"/>
      <c r="F33" s="434"/>
      <c r="G33" s="434"/>
    </row>
    <row r="34" spans="1:7" ht="10.5" customHeight="1" x14ac:dyDescent="0.25"/>
    <row r="36" spans="1:7" x14ac:dyDescent="0.25">
      <c r="A36" s="153"/>
    </row>
  </sheetData>
  <mergeCells count="6">
    <mergeCell ref="A3:G3"/>
    <mergeCell ref="A2:G2"/>
    <mergeCell ref="A1:G1"/>
    <mergeCell ref="A33:G33"/>
    <mergeCell ref="C5:G5"/>
    <mergeCell ref="A32:G32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F2D5-E27D-42BF-9A29-8362D6EDB56C}">
  <sheetPr>
    <pageSetUpPr fitToPage="1"/>
  </sheetPr>
  <dimension ref="A1:P36"/>
  <sheetViews>
    <sheetView showGridLines="0" zoomScale="60" zoomScaleNormal="60" zoomScaleSheetLayoutView="130" workbookViewId="0">
      <selection activeCell="R19" sqref="R19"/>
    </sheetView>
  </sheetViews>
  <sheetFormatPr defaultColWidth="9.81640625" defaultRowHeight="10.5" x14ac:dyDescent="0.25"/>
  <cols>
    <col min="1" max="1" width="42.7265625" style="45" customWidth="1"/>
    <col min="2" max="2" width="1.7265625" style="66" customWidth="1"/>
    <col min="3" max="4" width="7.7265625" style="311" customWidth="1"/>
    <col min="5" max="5" width="1.54296875" style="311" customWidth="1"/>
    <col min="6" max="8" width="7.7265625" style="311" customWidth="1"/>
    <col min="9" max="9" width="1.54296875" style="311" customWidth="1"/>
    <col min="10" max="12" width="7.7265625" style="311" customWidth="1"/>
    <col min="13" max="13" width="2.7265625" style="331" customWidth="1"/>
    <col min="14" max="16384" width="9.81640625" style="66"/>
  </cols>
  <sheetData>
    <row r="1" spans="1:15" ht="11.15" customHeight="1" x14ac:dyDescent="0.25">
      <c r="A1" s="423" t="s">
        <v>115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15" ht="11.15" customHeight="1" x14ac:dyDescent="0.25">
      <c r="A2" s="424" t="s">
        <v>100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</row>
    <row r="3" spans="1:15" ht="11.15" customHeight="1" x14ac:dyDescent="0.25">
      <c r="A3" s="425" t="s">
        <v>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1:15" ht="11.15" customHeight="1" x14ac:dyDescent="0.25">
      <c r="A4" s="234"/>
      <c r="B4" s="158"/>
      <c r="C4" s="308"/>
      <c r="D4" s="308"/>
      <c r="E4" s="308"/>
      <c r="F4" s="308"/>
      <c r="G4" s="308"/>
      <c r="H4" s="308"/>
      <c r="I4" s="308"/>
      <c r="J4" s="309"/>
      <c r="K4" s="308"/>
      <c r="L4" s="308"/>
      <c r="M4" s="310"/>
    </row>
    <row r="5" spans="1:15" ht="15" customHeight="1" x14ac:dyDescent="0.25">
      <c r="A5" s="72"/>
      <c r="B5" s="159"/>
      <c r="C5" s="438" t="s">
        <v>135</v>
      </c>
      <c r="D5" s="438"/>
      <c r="E5" s="438"/>
      <c r="F5" s="438"/>
      <c r="G5" s="438"/>
      <c r="H5" s="438"/>
      <c r="I5" s="438"/>
      <c r="J5" s="438"/>
      <c r="K5" s="438"/>
      <c r="L5" s="438"/>
      <c r="M5" s="312"/>
    </row>
    <row r="6" spans="1:15" s="162" customFormat="1" ht="15" customHeight="1" x14ac:dyDescent="0.25">
      <c r="A6" s="236"/>
      <c r="B6" s="313"/>
      <c r="C6" s="161"/>
      <c r="D6" s="77"/>
      <c r="E6" s="77"/>
      <c r="F6" s="439" t="s">
        <v>132</v>
      </c>
      <c r="G6" s="439"/>
      <c r="H6" s="439"/>
      <c r="I6" s="77"/>
      <c r="J6" s="439" t="s">
        <v>133</v>
      </c>
      <c r="K6" s="439"/>
      <c r="L6" s="439"/>
      <c r="M6" s="77"/>
    </row>
    <row r="7" spans="1:15" s="162" customFormat="1" ht="15" customHeight="1" x14ac:dyDescent="0.25">
      <c r="A7" s="236"/>
      <c r="B7" s="313"/>
      <c r="C7" s="161">
        <v>2021</v>
      </c>
      <c r="D7" s="77" t="s">
        <v>54</v>
      </c>
      <c r="E7" s="77"/>
      <c r="F7" s="77">
        <v>2020</v>
      </c>
      <c r="G7" s="77" t="s">
        <v>54</v>
      </c>
      <c r="H7" s="77" t="s">
        <v>55</v>
      </c>
      <c r="I7" s="77"/>
      <c r="J7" s="161">
        <v>2020</v>
      </c>
      <c r="K7" s="77" t="s">
        <v>54</v>
      </c>
      <c r="L7" s="77" t="s">
        <v>55</v>
      </c>
      <c r="M7" s="77"/>
    </row>
    <row r="8" spans="1:15" ht="13" customHeight="1" x14ac:dyDescent="0.25">
      <c r="A8" s="79" t="s">
        <v>56</v>
      </c>
      <c r="B8" s="314"/>
      <c r="C8" s="81">
        <v>8534.5290000000005</v>
      </c>
      <c r="D8" s="82">
        <v>100</v>
      </c>
      <c r="E8" s="97"/>
      <c r="F8" s="81">
        <v>10857.892</v>
      </c>
      <c r="G8" s="82">
        <v>100</v>
      </c>
      <c r="H8" s="82">
        <v>-21.397919596179438</v>
      </c>
      <c r="I8" s="97"/>
      <c r="J8" s="81">
        <v>10857.892</v>
      </c>
      <c r="K8" s="82">
        <v>100</v>
      </c>
      <c r="L8" s="82">
        <v>-21.397919596179438</v>
      </c>
      <c r="M8" s="97"/>
    </row>
    <row r="9" spans="1:15" ht="13" customHeight="1" x14ac:dyDescent="0.25">
      <c r="A9" s="85" t="s">
        <v>57</v>
      </c>
      <c r="B9" s="314"/>
      <c r="C9" s="27">
        <v>7454.5290000000005</v>
      </c>
      <c r="D9" s="86">
        <v>87.3</v>
      </c>
      <c r="E9" s="116"/>
      <c r="F9" s="27">
        <v>9485.8919999999998</v>
      </c>
      <c r="G9" s="86">
        <v>87.4</v>
      </c>
      <c r="H9" s="86">
        <v>-21.414570184859784</v>
      </c>
      <c r="I9" s="116"/>
      <c r="J9" s="27">
        <v>9703.8919999999998</v>
      </c>
      <c r="K9" s="86">
        <v>89.4</v>
      </c>
      <c r="L9" s="86">
        <v>-23.180008598611767</v>
      </c>
      <c r="M9" s="71"/>
    </row>
    <row r="10" spans="1:15" ht="13" customHeight="1" x14ac:dyDescent="0.25">
      <c r="A10" s="87" t="s">
        <v>58</v>
      </c>
      <c r="B10" s="314"/>
      <c r="C10" s="88">
        <v>1080</v>
      </c>
      <c r="D10" s="89">
        <v>12.7</v>
      </c>
      <c r="E10" s="91"/>
      <c r="F10" s="88">
        <v>1372</v>
      </c>
      <c r="G10" s="89">
        <v>12.6</v>
      </c>
      <c r="H10" s="89">
        <v>-21.282798833819239</v>
      </c>
      <c r="I10" s="91"/>
      <c r="J10" s="88">
        <v>1154</v>
      </c>
      <c r="K10" s="89">
        <v>10.6</v>
      </c>
      <c r="L10" s="89">
        <v>-6.412478336221838</v>
      </c>
      <c r="M10" s="71"/>
    </row>
    <row r="11" spans="1:15" ht="13" customHeight="1" x14ac:dyDescent="0.25">
      <c r="A11" s="166" t="s">
        <v>59</v>
      </c>
      <c r="B11" s="315"/>
      <c r="C11" s="94">
        <v>63</v>
      </c>
      <c r="D11" s="95">
        <v>0.7</v>
      </c>
      <c r="E11" s="97"/>
      <c r="F11" s="94">
        <v>36</v>
      </c>
      <c r="G11" s="95">
        <v>0.3</v>
      </c>
      <c r="H11" s="95">
        <v>75</v>
      </c>
      <c r="I11" s="97"/>
      <c r="J11" s="94">
        <v>36</v>
      </c>
      <c r="K11" s="95">
        <v>0.3</v>
      </c>
      <c r="L11" s="95">
        <v>75</v>
      </c>
      <c r="M11" s="316"/>
    </row>
    <row r="12" spans="1:15" ht="13" customHeight="1" x14ac:dyDescent="0.25">
      <c r="A12" s="167" t="s">
        <v>60</v>
      </c>
      <c r="B12" s="315"/>
      <c r="C12" s="81">
        <v>817</v>
      </c>
      <c r="D12" s="82">
        <v>9.6999999999999993</v>
      </c>
      <c r="E12" s="97"/>
      <c r="F12" s="81">
        <v>893</v>
      </c>
      <c r="G12" s="82">
        <v>8.1999999999999993</v>
      </c>
      <c r="H12" s="82">
        <v>-8.5106382978723421</v>
      </c>
      <c r="I12" s="97"/>
      <c r="J12" s="81">
        <v>884</v>
      </c>
      <c r="K12" s="82">
        <v>8.0999999999999979</v>
      </c>
      <c r="L12" s="82">
        <v>-7.5791855203619862</v>
      </c>
      <c r="M12" s="71"/>
    </row>
    <row r="13" spans="1:15" ht="13" customHeight="1" x14ac:dyDescent="0.25">
      <c r="A13" s="85" t="s">
        <v>94</v>
      </c>
      <c r="B13" s="314"/>
      <c r="C13" s="27">
        <v>-8</v>
      </c>
      <c r="D13" s="86">
        <v>-0.1</v>
      </c>
      <c r="E13" s="116"/>
      <c r="F13" s="27">
        <v>0</v>
      </c>
      <c r="G13" s="86">
        <v>0</v>
      </c>
      <c r="H13" s="86">
        <v>0</v>
      </c>
      <c r="I13" s="116"/>
      <c r="J13" s="27">
        <v>0</v>
      </c>
      <c r="K13" s="86">
        <v>0</v>
      </c>
      <c r="L13" s="86">
        <v>0</v>
      </c>
      <c r="M13" s="71"/>
    </row>
    <row r="14" spans="1:15" s="102" customFormat="1" ht="13" customHeight="1" x14ac:dyDescent="0.25">
      <c r="A14" s="100" t="s">
        <v>78</v>
      </c>
      <c r="B14" s="317"/>
      <c r="C14" s="165">
        <v>208</v>
      </c>
      <c r="D14" s="89">
        <v>2.4</v>
      </c>
      <c r="E14" s="91"/>
      <c r="F14" s="165">
        <v>443</v>
      </c>
      <c r="G14" s="89">
        <v>4.0999999999999996</v>
      </c>
      <c r="H14" s="89">
        <v>-53.04740406320542</v>
      </c>
      <c r="I14" s="91"/>
      <c r="J14" s="165">
        <v>234</v>
      </c>
      <c r="K14" s="89">
        <v>2.2000000000000002</v>
      </c>
      <c r="L14" s="89">
        <v>-11.111111111111116</v>
      </c>
      <c r="M14" s="97"/>
      <c r="O14" s="414"/>
    </row>
    <row r="15" spans="1:15" ht="13" customHeight="1" x14ac:dyDescent="0.25">
      <c r="A15" s="172" t="s">
        <v>79</v>
      </c>
      <c r="B15" s="318"/>
      <c r="C15" s="94">
        <v>229</v>
      </c>
      <c r="D15" s="95">
        <v>2.7</v>
      </c>
      <c r="E15" s="97"/>
      <c r="F15" s="94">
        <v>223</v>
      </c>
      <c r="G15" s="95">
        <v>2.1</v>
      </c>
      <c r="H15" s="95">
        <v>2.6905829596412634</v>
      </c>
      <c r="I15" s="97"/>
      <c r="J15" s="94">
        <v>223</v>
      </c>
      <c r="K15" s="95">
        <v>2.1</v>
      </c>
      <c r="L15" s="95">
        <v>2.6905829596412634</v>
      </c>
      <c r="M15" s="319"/>
      <c r="N15" s="359"/>
    </row>
    <row r="16" spans="1:15" ht="13" customHeight="1" x14ac:dyDescent="0.25">
      <c r="A16" s="126" t="s">
        <v>80</v>
      </c>
      <c r="B16" s="314"/>
      <c r="C16" s="415">
        <v>-3</v>
      </c>
      <c r="D16" s="114">
        <v>0</v>
      </c>
      <c r="E16" s="116"/>
      <c r="F16" s="415">
        <v>7</v>
      </c>
      <c r="G16" s="114">
        <v>0</v>
      </c>
      <c r="H16" s="114">
        <v>-142.85714285714286</v>
      </c>
      <c r="I16" s="116"/>
      <c r="J16" s="415">
        <v>7</v>
      </c>
      <c r="K16" s="114">
        <v>0</v>
      </c>
      <c r="L16" s="114">
        <v>-142.85714285714286</v>
      </c>
      <c r="M16" s="71"/>
    </row>
    <row r="17" spans="1:13" ht="13" customHeight="1" x14ac:dyDescent="0.25">
      <c r="A17" s="98" t="s">
        <v>134</v>
      </c>
      <c r="B17" s="314"/>
      <c r="C17" s="94">
        <v>434</v>
      </c>
      <c r="D17" s="95">
        <v>5.0999999999999996</v>
      </c>
      <c r="E17" s="97"/>
      <c r="F17" s="94">
        <v>673</v>
      </c>
      <c r="G17" s="95">
        <v>6.2</v>
      </c>
      <c r="H17" s="95">
        <v>-35.512630014858836</v>
      </c>
      <c r="I17" s="97"/>
      <c r="J17" s="94">
        <v>464</v>
      </c>
      <c r="K17" s="95">
        <v>4.3</v>
      </c>
      <c r="L17" s="95">
        <v>-6.4655172413793149</v>
      </c>
      <c r="M17" s="97"/>
    </row>
    <row r="18" spans="1:13" s="239" customFormat="1" ht="13" customHeight="1" thickBot="1" x14ac:dyDescent="0.3">
      <c r="A18" s="173" t="s">
        <v>82</v>
      </c>
      <c r="B18" s="320"/>
      <c r="C18" s="384">
        <v>86.822000000000003</v>
      </c>
      <c r="D18" s="237"/>
      <c r="E18" s="237"/>
      <c r="F18" s="384">
        <v>103</v>
      </c>
      <c r="G18" s="237"/>
      <c r="H18" s="175">
        <v>-15.706796116504851</v>
      </c>
      <c r="I18" s="237"/>
      <c r="J18" s="147">
        <v>103</v>
      </c>
      <c r="K18" s="238"/>
      <c r="L18" s="175">
        <v>-15.706796116504851</v>
      </c>
      <c r="M18" s="152"/>
    </row>
    <row r="19" spans="1:13" ht="11.15" customHeight="1" x14ac:dyDescent="0.25">
      <c r="A19" s="240"/>
      <c r="B19" s="164"/>
      <c r="C19" s="241"/>
      <c r="D19" s="242"/>
      <c r="E19" s="242"/>
      <c r="F19" s="242"/>
      <c r="G19" s="242"/>
      <c r="H19" s="242"/>
      <c r="I19" s="242"/>
      <c r="J19" s="241"/>
      <c r="K19" s="243"/>
      <c r="L19" s="177"/>
      <c r="M19" s="321"/>
    </row>
    <row r="20" spans="1:13" ht="15" customHeight="1" x14ac:dyDescent="0.25">
      <c r="A20" s="135" t="s">
        <v>116</v>
      </c>
      <c r="B20" s="322"/>
      <c r="C20" s="288"/>
      <c r="D20" s="322"/>
      <c r="E20" s="322"/>
      <c r="F20" s="322"/>
      <c r="G20" s="322"/>
      <c r="H20" s="322"/>
      <c r="I20" s="322"/>
      <c r="J20" s="353"/>
      <c r="K20" s="259"/>
      <c r="L20" s="259"/>
      <c r="M20" s="180"/>
    </row>
    <row r="21" spans="1:13" ht="13" customHeight="1" x14ac:dyDescent="0.25">
      <c r="A21" s="323" t="s">
        <v>117</v>
      </c>
      <c r="B21" s="191"/>
      <c r="C21" s="169">
        <v>561</v>
      </c>
      <c r="D21" s="169"/>
      <c r="E21" s="169"/>
      <c r="F21" s="169">
        <v>550</v>
      </c>
      <c r="G21" s="156"/>
      <c r="H21" s="170">
        <v>2.0000000000000018</v>
      </c>
      <c r="I21" s="322"/>
      <c r="J21" s="66"/>
      <c r="K21" s="66"/>
      <c r="L21" s="66"/>
      <c r="M21" s="260"/>
    </row>
    <row r="22" spans="1:13" ht="13" customHeight="1" x14ac:dyDescent="0.25">
      <c r="A22" s="153" t="s">
        <v>118</v>
      </c>
      <c r="B22" s="189"/>
      <c r="C22" s="416"/>
      <c r="D22" s="416"/>
      <c r="E22" s="416"/>
      <c r="F22" s="416"/>
      <c r="G22" s="152"/>
      <c r="H22" s="324"/>
      <c r="I22" s="322"/>
      <c r="J22" s="66"/>
      <c r="K22" s="66"/>
      <c r="L22" s="66"/>
      <c r="M22" s="152"/>
    </row>
    <row r="23" spans="1:13" x14ac:dyDescent="0.25">
      <c r="A23" s="254" t="s">
        <v>105</v>
      </c>
      <c r="B23" s="189"/>
      <c r="C23" s="247">
        <v>3</v>
      </c>
      <c r="D23" s="169"/>
      <c r="E23" s="169"/>
      <c r="F23" s="169">
        <v>5</v>
      </c>
      <c r="G23" s="156"/>
      <c r="H23" s="170">
        <v>-40</v>
      </c>
      <c r="I23" s="322"/>
      <c r="J23" s="66"/>
      <c r="K23" s="66"/>
      <c r="L23" s="66"/>
      <c r="M23" s="152"/>
    </row>
    <row r="24" spans="1:13" x14ac:dyDescent="0.25">
      <c r="A24" s="257" t="s">
        <v>106</v>
      </c>
      <c r="B24" s="189"/>
      <c r="C24" s="297">
        <v>3</v>
      </c>
      <c r="D24" s="297"/>
      <c r="E24" s="297"/>
      <c r="F24" s="297">
        <v>5</v>
      </c>
      <c r="G24" s="251"/>
      <c r="H24" s="121">
        <v>-40</v>
      </c>
      <c r="I24" s="322"/>
      <c r="J24" s="66"/>
      <c r="K24" s="66"/>
      <c r="L24" s="66"/>
      <c r="M24" s="152"/>
    </row>
    <row r="25" spans="1:13" x14ac:dyDescent="0.25">
      <c r="A25" s="254" t="s">
        <v>107</v>
      </c>
      <c r="B25" s="189"/>
      <c r="C25" s="169">
        <v>11</v>
      </c>
      <c r="D25" s="169"/>
      <c r="E25" s="169"/>
      <c r="F25" s="169">
        <v>10</v>
      </c>
      <c r="G25" s="156"/>
      <c r="H25" s="170">
        <v>10.000000000000009</v>
      </c>
      <c r="I25" s="322"/>
      <c r="J25" s="66"/>
      <c r="K25" s="66"/>
      <c r="L25" s="66"/>
      <c r="M25" s="97"/>
    </row>
    <row r="26" spans="1:13" ht="13" customHeight="1" x14ac:dyDescent="0.25">
      <c r="A26" s="153"/>
      <c r="B26" s="189"/>
      <c r="C26" s="26"/>
      <c r="D26" s="26"/>
      <c r="E26" s="26"/>
      <c r="F26" s="26"/>
      <c r="G26" s="259"/>
      <c r="H26" s="97"/>
      <c r="I26" s="322"/>
      <c r="J26" s="66"/>
      <c r="K26" s="66"/>
      <c r="L26" s="66"/>
      <c r="M26" s="97"/>
    </row>
    <row r="27" spans="1:13" ht="13" customHeight="1" x14ac:dyDescent="0.25">
      <c r="A27" s="172" t="s">
        <v>119</v>
      </c>
      <c r="B27" s="189"/>
      <c r="C27" s="94">
        <v>471.37788020000011</v>
      </c>
      <c r="D27" s="94"/>
      <c r="E27" s="94"/>
      <c r="F27" s="94">
        <v>621.39040503999991</v>
      </c>
      <c r="G27" s="325"/>
      <c r="H27" s="95">
        <v>-24.141429224408974</v>
      </c>
      <c r="I27" s="322"/>
      <c r="J27" s="66"/>
      <c r="K27" s="66"/>
      <c r="L27" s="66"/>
      <c r="M27" s="97"/>
    </row>
    <row r="28" spans="1:13" ht="13" customHeight="1" x14ac:dyDescent="0.25">
      <c r="A28" s="153"/>
      <c r="B28" s="189"/>
      <c r="C28" s="183"/>
      <c r="D28" s="183"/>
      <c r="E28" s="183"/>
      <c r="F28" s="183"/>
      <c r="G28" s="259"/>
      <c r="H28" s="97"/>
      <c r="I28" s="259"/>
      <c r="J28" s="66"/>
      <c r="K28" s="66"/>
      <c r="L28" s="66"/>
      <c r="M28" s="97"/>
    </row>
    <row r="29" spans="1:13" ht="13" customHeight="1" x14ac:dyDescent="0.25">
      <c r="A29" s="262" t="s">
        <v>122</v>
      </c>
      <c r="B29" s="191"/>
      <c r="C29" s="263"/>
      <c r="D29" s="263"/>
      <c r="E29" s="263"/>
      <c r="F29" s="263"/>
      <c r="G29" s="259"/>
      <c r="H29" s="152"/>
      <c r="I29" s="259"/>
      <c r="J29" s="66"/>
      <c r="K29" s="66"/>
      <c r="L29" s="66"/>
      <c r="M29" s="152"/>
    </row>
    <row r="30" spans="1:13" ht="13" customHeight="1" x14ac:dyDescent="0.25">
      <c r="A30" s="92" t="s">
        <v>109</v>
      </c>
      <c r="B30" s="191"/>
      <c r="C30" s="186">
        <v>5104.7642180181829</v>
      </c>
      <c r="D30" s="186"/>
      <c r="E30" s="186"/>
      <c r="F30" s="186">
        <v>6576.1551239344499</v>
      </c>
      <c r="G30" s="325"/>
      <c r="H30" s="95">
        <v>-22.37463803980263</v>
      </c>
      <c r="I30" s="259"/>
      <c r="J30" s="66"/>
      <c r="K30" s="66"/>
      <c r="L30" s="66"/>
      <c r="M30" s="97"/>
    </row>
    <row r="31" spans="1:13" ht="13" customHeight="1" x14ac:dyDescent="0.25">
      <c r="A31" s="419" t="s">
        <v>120</v>
      </c>
      <c r="C31" s="183">
        <v>283.67920667679203</v>
      </c>
      <c r="D31" s="183"/>
      <c r="E31" s="183"/>
      <c r="F31" s="183">
        <v>377.08287934993916</v>
      </c>
      <c r="G31" s="259"/>
      <c r="H31" s="97">
        <v>-24.770064563569584</v>
      </c>
      <c r="I31" s="259"/>
      <c r="J31" s="66"/>
      <c r="K31" s="66"/>
      <c r="L31" s="66"/>
      <c r="M31" s="71"/>
    </row>
    <row r="32" spans="1:13" ht="13" customHeight="1" thickBot="1" x14ac:dyDescent="0.3">
      <c r="A32" s="420" t="s">
        <v>121</v>
      </c>
      <c r="B32" s="326"/>
      <c r="C32" s="265">
        <v>17.994848046209679</v>
      </c>
      <c r="D32" s="265"/>
      <c r="E32" s="265"/>
      <c r="F32" s="265">
        <v>17.43954839655202</v>
      </c>
      <c r="G32" s="327"/>
      <c r="H32" s="129">
        <v>3.1841400765139527</v>
      </c>
      <c r="I32" s="259"/>
      <c r="J32" s="66"/>
      <c r="K32" s="66"/>
      <c r="L32" s="66"/>
      <c r="M32" s="71"/>
    </row>
    <row r="33" spans="1:16" ht="11.15" customHeight="1" x14ac:dyDescent="0.25">
      <c r="A33" s="328"/>
      <c r="B33" s="307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07"/>
    </row>
    <row r="34" spans="1:16" ht="11.15" customHeight="1" x14ac:dyDescent="0.25">
      <c r="A34" s="432" t="s">
        <v>143</v>
      </c>
      <c r="B34" s="432"/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21"/>
      <c r="N34" s="421"/>
      <c r="O34" s="421"/>
      <c r="P34" s="421"/>
    </row>
    <row r="35" spans="1:16" ht="11.15" customHeight="1" x14ac:dyDescent="0.25">
      <c r="A35" s="437" t="s">
        <v>123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330"/>
    </row>
    <row r="36" spans="1:16" ht="11.15" customHeight="1" x14ac:dyDescent="0.25">
      <c r="A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330"/>
    </row>
  </sheetData>
  <mergeCells count="8">
    <mergeCell ref="A35:L35"/>
    <mergeCell ref="A1:M1"/>
    <mergeCell ref="A2:M2"/>
    <mergeCell ref="A3:M3"/>
    <mergeCell ref="C5:L5"/>
    <mergeCell ref="F6:H6"/>
    <mergeCell ref="J6:L6"/>
    <mergeCell ref="A34:L34"/>
  </mergeCells>
  <pageMargins left="0.19685039370078741" right="0.31496062992125984" top="0.78740157480314965" bottom="0.23622047244094491" header="0" footer="0"/>
  <pageSetup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257B-EE76-42CB-9FC6-8391C5680B7D}">
  <sheetPr>
    <pageSetUpPr fitToPage="1"/>
  </sheetPr>
  <dimension ref="A1:AA18"/>
  <sheetViews>
    <sheetView showGridLines="0" tabSelected="1" zoomScale="60" zoomScaleNormal="60" zoomScaleSheetLayoutView="90" workbookViewId="0">
      <selection activeCell="A3" sqref="A3:D3"/>
    </sheetView>
  </sheetViews>
  <sheetFormatPr defaultColWidth="9.81640625" defaultRowHeight="10.5" x14ac:dyDescent="0.25"/>
  <cols>
    <col min="1" max="1" width="42.7265625" style="66" customWidth="1"/>
    <col min="2" max="2" width="2.7265625" style="66" customWidth="1"/>
    <col min="3" max="3" width="7.7265625" style="66" customWidth="1"/>
    <col min="4" max="4" width="8.54296875" style="66" customWidth="1"/>
    <col min="5" max="6" width="9.81640625" style="66"/>
    <col min="7" max="27" width="9.81640625" style="417"/>
    <col min="28" max="16384" width="9.81640625" style="66"/>
  </cols>
  <sheetData>
    <row r="1" spans="1:27" ht="11.15" customHeight="1" x14ac:dyDescent="0.25">
      <c r="A1" s="423" t="s">
        <v>152</v>
      </c>
      <c r="B1" s="423"/>
      <c r="C1" s="423"/>
      <c r="D1" s="423"/>
      <c r="E1" s="157"/>
      <c r="F1" s="157"/>
    </row>
    <row r="2" spans="1:27" ht="11.15" customHeight="1" x14ac:dyDescent="0.25">
      <c r="A2" s="424" t="s">
        <v>100</v>
      </c>
      <c r="B2" s="424"/>
      <c r="C2" s="424"/>
      <c r="D2" s="424"/>
      <c r="E2" s="157"/>
      <c r="F2" s="157"/>
    </row>
    <row r="3" spans="1:27" ht="11.15" customHeight="1" x14ac:dyDescent="0.25">
      <c r="A3" s="425" t="s">
        <v>5</v>
      </c>
      <c r="B3" s="425"/>
      <c r="C3" s="425"/>
      <c r="D3" s="425"/>
      <c r="E3" s="157"/>
      <c r="F3" s="157"/>
    </row>
    <row r="4" spans="1:27" ht="11.15" customHeight="1" x14ac:dyDescent="0.25">
      <c r="A4" s="266"/>
      <c r="B4" s="266"/>
      <c r="C4" s="266"/>
      <c r="D4" s="266"/>
      <c r="E4" s="157"/>
      <c r="F4" s="157"/>
    </row>
    <row r="5" spans="1:27" ht="15" customHeight="1" x14ac:dyDescent="0.25">
      <c r="A5" s="267"/>
      <c r="B5" s="267"/>
      <c r="C5" s="435" t="s">
        <v>135</v>
      </c>
      <c r="D5" s="435"/>
      <c r="E5" s="157"/>
      <c r="F5" s="157"/>
    </row>
    <row r="6" spans="1:27" s="162" customFormat="1" ht="15" customHeight="1" x14ac:dyDescent="0.25">
      <c r="A6" s="268"/>
      <c r="B6" s="268"/>
      <c r="C6" s="77">
        <v>2021</v>
      </c>
      <c r="D6" s="77" t="s">
        <v>54</v>
      </c>
      <c r="E6" s="269"/>
      <c r="F6" s="269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</row>
    <row r="7" spans="1:27" ht="13" customHeight="1" x14ac:dyDescent="0.25">
      <c r="A7" s="79" t="s">
        <v>56</v>
      </c>
      <c r="B7" s="168"/>
      <c r="C7" s="120">
        <v>10809</v>
      </c>
      <c r="D7" s="122">
        <v>100</v>
      </c>
      <c r="E7" s="157"/>
      <c r="F7" s="157"/>
    </row>
    <row r="8" spans="1:27" ht="13" customHeight="1" x14ac:dyDescent="0.25">
      <c r="A8" s="85" t="s">
        <v>57</v>
      </c>
      <c r="B8" s="168"/>
      <c r="C8" s="270">
        <v>8456</v>
      </c>
      <c r="D8" s="271">
        <v>78.2</v>
      </c>
      <c r="E8" s="157"/>
      <c r="F8" s="157"/>
    </row>
    <row r="9" spans="1:27" ht="13" customHeight="1" x14ac:dyDescent="0.25">
      <c r="A9" s="87" t="s">
        <v>58</v>
      </c>
      <c r="B9" s="168"/>
      <c r="C9" s="272">
        <v>2353</v>
      </c>
      <c r="D9" s="273">
        <v>21.8</v>
      </c>
      <c r="E9" s="157"/>
      <c r="F9" s="157"/>
    </row>
    <row r="10" spans="1:27" ht="13" customHeight="1" x14ac:dyDescent="0.25">
      <c r="A10" s="166" t="s">
        <v>59</v>
      </c>
      <c r="B10" s="274"/>
      <c r="C10" s="169">
        <v>1123</v>
      </c>
      <c r="D10" s="170">
        <v>10.4</v>
      </c>
      <c r="E10" s="157"/>
      <c r="F10" s="157"/>
    </row>
    <row r="11" spans="1:27" ht="13" customHeight="1" x14ac:dyDescent="0.25">
      <c r="A11" s="167" t="s">
        <v>60</v>
      </c>
      <c r="B11" s="274"/>
      <c r="C11" s="120">
        <v>849</v>
      </c>
      <c r="D11" s="122">
        <v>7.9</v>
      </c>
      <c r="E11" s="157"/>
      <c r="F11" s="157"/>
    </row>
    <row r="12" spans="1:27" ht="13" customHeight="1" x14ac:dyDescent="0.25">
      <c r="A12" s="85" t="s">
        <v>94</v>
      </c>
      <c r="B12" s="168"/>
      <c r="C12" s="270">
        <v>14</v>
      </c>
      <c r="D12" s="271">
        <v>0.1</v>
      </c>
      <c r="E12" s="157"/>
      <c r="F12" s="157"/>
    </row>
    <row r="13" spans="1:27" s="102" customFormat="1" ht="13" customHeight="1" x14ac:dyDescent="0.25">
      <c r="A13" s="100" t="s">
        <v>78</v>
      </c>
      <c r="B13" s="275"/>
      <c r="C13" s="276">
        <v>367</v>
      </c>
      <c r="D13" s="273">
        <v>3.4</v>
      </c>
      <c r="E13" s="124"/>
      <c r="F13" s="124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</row>
    <row r="14" spans="1:27" ht="13" customHeight="1" x14ac:dyDescent="0.25">
      <c r="A14" s="172" t="s">
        <v>79</v>
      </c>
      <c r="B14" s="157"/>
      <c r="C14" s="94">
        <v>410</v>
      </c>
      <c r="D14" s="170">
        <v>3.8</v>
      </c>
      <c r="E14" s="360"/>
      <c r="F14" s="157"/>
    </row>
    <row r="15" spans="1:27" ht="13" customHeight="1" x14ac:dyDescent="0.25">
      <c r="A15" s="126" t="s">
        <v>80</v>
      </c>
      <c r="B15" s="168"/>
      <c r="C15" s="386">
        <v>187</v>
      </c>
      <c r="D15" s="278">
        <v>1.7000000000000002</v>
      </c>
      <c r="E15" s="157"/>
      <c r="F15" s="157"/>
    </row>
    <row r="16" spans="1:27" ht="13" customHeight="1" x14ac:dyDescent="0.25">
      <c r="A16" s="98" t="s">
        <v>129</v>
      </c>
      <c r="B16" s="168"/>
      <c r="C16" s="169">
        <v>964</v>
      </c>
      <c r="D16" s="170">
        <v>8.9</v>
      </c>
      <c r="E16" s="157"/>
      <c r="F16" s="157"/>
    </row>
    <row r="17" spans="1:27" s="176" customFormat="1" ht="13" customHeight="1" thickBot="1" x14ac:dyDescent="0.3">
      <c r="A17" s="173" t="s">
        <v>82</v>
      </c>
      <c r="B17" s="280"/>
      <c r="C17" s="147">
        <v>194.90762907400926</v>
      </c>
      <c r="D17" s="175"/>
      <c r="E17" s="281"/>
      <c r="F17" s="281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</row>
    <row r="18" spans="1:27" ht="11.15" customHeight="1" x14ac:dyDescent="0.25">
      <c r="A18" s="282"/>
      <c r="B18" s="168"/>
      <c r="C18" s="47"/>
      <c r="D18" s="43"/>
      <c r="E18" s="157"/>
      <c r="F18" s="157"/>
    </row>
  </sheetData>
  <mergeCells count="4">
    <mergeCell ref="A1:D1"/>
    <mergeCell ref="A2:D2"/>
    <mergeCell ref="A3:D3"/>
    <mergeCell ref="C5:D5"/>
  </mergeCells>
  <pageMargins left="0.19685039370078741" right="0.31496062992125984" top="0.78740157480314965" bottom="0.23622047244094491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5"/>
  <sheetViews>
    <sheetView showGridLines="0" zoomScale="70" zoomScaleNormal="70" zoomScaleSheetLayoutView="140" workbookViewId="0">
      <selection activeCell="J12" sqref="J12"/>
    </sheetView>
  </sheetViews>
  <sheetFormatPr defaultColWidth="9.81640625" defaultRowHeight="10.5" x14ac:dyDescent="0.25"/>
  <cols>
    <col min="1" max="1" width="42.7265625" style="66" customWidth="1"/>
    <col min="2" max="2" width="2.7265625" style="66" customWidth="1"/>
    <col min="3" max="7" width="7.7265625" style="66" customWidth="1"/>
    <col min="8" max="23" width="9.81640625" style="417"/>
    <col min="24" max="16384" width="9.81640625" style="66"/>
  </cols>
  <sheetData>
    <row r="1" spans="1:23" ht="11.15" customHeight="1" x14ac:dyDescent="0.25">
      <c r="A1" s="423" t="s">
        <v>6</v>
      </c>
      <c r="B1" s="423"/>
      <c r="C1" s="423"/>
      <c r="D1" s="423"/>
      <c r="E1" s="423"/>
      <c r="F1" s="423"/>
      <c r="G1" s="423"/>
    </row>
    <row r="2" spans="1:23" ht="11.15" customHeight="1" x14ac:dyDescent="0.25">
      <c r="A2" s="424" t="s">
        <v>100</v>
      </c>
      <c r="B2" s="424"/>
      <c r="C2" s="424"/>
      <c r="D2" s="424"/>
      <c r="E2" s="424"/>
      <c r="F2" s="424"/>
      <c r="G2" s="424"/>
    </row>
    <row r="3" spans="1:23" ht="11.15" customHeight="1" x14ac:dyDescent="0.25">
      <c r="A3" s="425" t="s">
        <v>5</v>
      </c>
      <c r="B3" s="425"/>
      <c r="C3" s="425"/>
      <c r="D3" s="425"/>
      <c r="E3" s="425"/>
      <c r="F3" s="425"/>
      <c r="G3" s="425"/>
    </row>
    <row r="4" spans="1:23" ht="11.15" customHeight="1" x14ac:dyDescent="0.25">
      <c r="A4" s="158"/>
      <c r="B4" s="158"/>
      <c r="C4" s="158"/>
      <c r="D4" s="158"/>
      <c r="E4" s="158"/>
      <c r="F4" s="158"/>
      <c r="G4" s="158"/>
    </row>
    <row r="5" spans="1:23" ht="15" customHeight="1" x14ac:dyDescent="0.25">
      <c r="A5" s="159"/>
      <c r="B5" s="159"/>
      <c r="C5" s="431" t="s">
        <v>135</v>
      </c>
      <c r="D5" s="431"/>
      <c r="E5" s="431"/>
      <c r="F5" s="431"/>
      <c r="G5" s="431"/>
    </row>
    <row r="6" spans="1:23" s="162" customFormat="1" ht="15" customHeight="1" x14ac:dyDescent="0.25">
      <c r="A6" s="160"/>
      <c r="B6" s="160"/>
      <c r="C6" s="77">
        <v>2021</v>
      </c>
      <c r="D6" s="77" t="s">
        <v>54</v>
      </c>
      <c r="E6" s="77">
        <v>2020</v>
      </c>
      <c r="F6" s="77" t="s">
        <v>54</v>
      </c>
      <c r="G6" s="77" t="s">
        <v>55</v>
      </c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</row>
    <row r="7" spans="1:23" ht="13" customHeight="1" x14ac:dyDescent="0.25">
      <c r="A7" s="79" t="s">
        <v>56</v>
      </c>
      <c r="B7" s="164"/>
      <c r="C7" s="81">
        <v>44690</v>
      </c>
      <c r="D7" s="82">
        <v>100</v>
      </c>
      <c r="E7" s="81">
        <v>45348</v>
      </c>
      <c r="F7" s="82">
        <v>100</v>
      </c>
      <c r="G7" s="82">
        <v>-1.4510011466878359</v>
      </c>
    </row>
    <row r="8" spans="1:23" ht="13" customHeight="1" x14ac:dyDescent="0.25">
      <c r="A8" s="85" t="s">
        <v>57</v>
      </c>
      <c r="B8" s="164"/>
      <c r="C8" s="27">
        <v>24768</v>
      </c>
      <c r="D8" s="86">
        <v>55.4</v>
      </c>
      <c r="E8" s="27">
        <v>24634</v>
      </c>
      <c r="F8" s="86">
        <v>54.3</v>
      </c>
      <c r="G8" s="86">
        <v>0.54396362750670502</v>
      </c>
    </row>
    <row r="9" spans="1:23" ht="13" customHeight="1" x14ac:dyDescent="0.25">
      <c r="A9" s="87" t="s">
        <v>58</v>
      </c>
      <c r="B9" s="164"/>
      <c r="C9" s="165">
        <v>19922</v>
      </c>
      <c r="D9" s="91">
        <v>44.6</v>
      </c>
      <c r="E9" s="165">
        <v>20714</v>
      </c>
      <c r="F9" s="91">
        <v>45.7</v>
      </c>
      <c r="G9" s="91">
        <v>-3.8235010138070846</v>
      </c>
    </row>
    <row r="10" spans="1:23" ht="13" customHeight="1" x14ac:dyDescent="0.25">
      <c r="A10" s="166" t="s">
        <v>59</v>
      </c>
      <c r="B10" s="163"/>
      <c r="C10" s="94">
        <v>1811</v>
      </c>
      <c r="D10" s="95">
        <v>4.0999999999999996</v>
      </c>
      <c r="E10" s="94">
        <v>1855</v>
      </c>
      <c r="F10" s="95">
        <v>4.0999999999999996</v>
      </c>
      <c r="G10" s="95">
        <v>-2.3719676549865176</v>
      </c>
    </row>
    <row r="11" spans="1:23" ht="13" customHeight="1" x14ac:dyDescent="0.25">
      <c r="A11" s="167" t="s">
        <v>60</v>
      </c>
      <c r="B11" s="163"/>
      <c r="C11" s="26">
        <v>11982</v>
      </c>
      <c r="D11" s="97">
        <v>26.8</v>
      </c>
      <c r="E11" s="26">
        <v>12681</v>
      </c>
      <c r="F11" s="82">
        <v>28</v>
      </c>
      <c r="G11" s="82">
        <v>-5.5121835817364513</v>
      </c>
    </row>
    <row r="12" spans="1:23" ht="13" customHeight="1" x14ac:dyDescent="0.25">
      <c r="A12" s="85" t="s">
        <v>94</v>
      </c>
      <c r="C12" s="27">
        <v>230</v>
      </c>
      <c r="D12" s="86">
        <v>0.5</v>
      </c>
      <c r="E12" s="27">
        <v>449</v>
      </c>
      <c r="F12" s="86">
        <v>1</v>
      </c>
      <c r="G12" s="86">
        <v>-48.775055679287306</v>
      </c>
    </row>
    <row r="13" spans="1:23" s="102" customFormat="1" ht="13" customHeight="1" x14ac:dyDescent="0.25">
      <c r="A13" s="100" t="s">
        <v>78</v>
      </c>
      <c r="B13" s="171"/>
      <c r="C13" s="88">
        <v>5899</v>
      </c>
      <c r="D13" s="89">
        <v>13.2</v>
      </c>
      <c r="E13" s="88">
        <v>5729</v>
      </c>
      <c r="F13" s="89">
        <v>12.6</v>
      </c>
      <c r="G13" s="89">
        <v>2.9673590504450953</v>
      </c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</row>
    <row r="14" spans="1:23" ht="13" customHeight="1" x14ac:dyDescent="0.25">
      <c r="A14" s="172" t="s">
        <v>79</v>
      </c>
      <c r="C14" s="94">
        <v>2236</v>
      </c>
      <c r="D14" s="95">
        <v>5</v>
      </c>
      <c r="E14" s="94">
        <v>2259</v>
      </c>
      <c r="F14" s="95">
        <v>5</v>
      </c>
      <c r="G14" s="95">
        <v>-1.0181496237273158</v>
      </c>
    </row>
    <row r="15" spans="1:23" ht="13" customHeight="1" x14ac:dyDescent="0.25">
      <c r="A15" s="126" t="s">
        <v>80</v>
      </c>
      <c r="B15" s="164"/>
      <c r="C15" s="112">
        <v>672</v>
      </c>
      <c r="D15" s="114">
        <v>1.5</v>
      </c>
      <c r="E15" s="112">
        <v>1099</v>
      </c>
      <c r="F15" s="114">
        <v>2.4000000000000004</v>
      </c>
      <c r="G15" s="114">
        <v>-38.853503184713375</v>
      </c>
    </row>
    <row r="16" spans="1:23" ht="13" customHeight="1" x14ac:dyDescent="0.25">
      <c r="A16" s="98" t="s">
        <v>129</v>
      </c>
      <c r="B16" s="164"/>
      <c r="C16" s="94">
        <v>8807</v>
      </c>
      <c r="D16" s="95">
        <v>19.7</v>
      </c>
      <c r="E16" s="94">
        <v>9086</v>
      </c>
      <c r="F16" s="95">
        <v>20</v>
      </c>
      <c r="G16" s="95">
        <v>-3.0706581554039158</v>
      </c>
    </row>
    <row r="17" spans="1:23" s="176" customFormat="1" ht="13" customHeight="1" thickBot="1" x14ac:dyDescent="0.3">
      <c r="A17" s="173" t="s">
        <v>82</v>
      </c>
      <c r="B17" s="174"/>
      <c r="C17" s="384">
        <v>1458.5891163687147</v>
      </c>
      <c r="D17" s="175"/>
      <c r="E17" s="354">
        <v>2082.1010269468356</v>
      </c>
      <c r="F17" s="150"/>
      <c r="G17" s="150">
        <v>-29.946285147000296</v>
      </c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</row>
    <row r="18" spans="1:23" ht="11.15" customHeight="1" x14ac:dyDescent="0.25">
      <c r="A18" s="45"/>
      <c r="C18" s="352"/>
      <c r="D18" s="82"/>
      <c r="E18" s="352"/>
      <c r="F18" s="82"/>
      <c r="G18" s="82"/>
    </row>
    <row r="19" spans="1:23" ht="15" customHeight="1" x14ac:dyDescent="0.25">
      <c r="A19" s="178" t="s">
        <v>95</v>
      </c>
      <c r="B19" s="179"/>
      <c r="C19" s="81"/>
      <c r="D19" s="82"/>
      <c r="E19" s="81"/>
      <c r="F19" s="82"/>
      <c r="G19" s="82"/>
    </row>
    <row r="20" spans="1:23" ht="13" customHeight="1" x14ac:dyDescent="0.25">
      <c r="A20" s="181" t="s">
        <v>96</v>
      </c>
      <c r="B20" s="164"/>
      <c r="C20" s="182"/>
      <c r="D20" s="182"/>
      <c r="E20" s="182"/>
      <c r="F20" s="182"/>
      <c r="G20" s="182"/>
    </row>
    <row r="21" spans="1:23" ht="13" customHeight="1" x14ac:dyDescent="0.25">
      <c r="A21" s="153" t="s">
        <v>97</v>
      </c>
      <c r="B21" s="102"/>
      <c r="C21" s="183">
        <v>471.2997743352617</v>
      </c>
      <c r="D21" s="97">
        <v>58.86</v>
      </c>
      <c r="E21" s="183">
        <v>476.40000000000009</v>
      </c>
      <c r="F21" s="97">
        <v>60.04</v>
      </c>
      <c r="G21" s="97">
        <v>-1.0705763360072229</v>
      </c>
    </row>
    <row r="22" spans="1:23" ht="13" customHeight="1" x14ac:dyDescent="0.25">
      <c r="A22" s="184" t="s">
        <v>98</v>
      </c>
      <c r="B22" s="185"/>
      <c r="C22" s="186">
        <v>120.6083525623547</v>
      </c>
      <c r="D22" s="95">
        <v>15.06</v>
      </c>
      <c r="E22" s="186">
        <v>111.10000000000001</v>
      </c>
      <c r="F22" s="95">
        <v>14</v>
      </c>
      <c r="G22" s="95">
        <v>8.5583731434335508</v>
      </c>
    </row>
    <row r="23" spans="1:23" ht="13" customHeight="1" x14ac:dyDescent="0.25">
      <c r="A23" s="187" t="s">
        <v>90</v>
      </c>
      <c r="B23" s="185"/>
      <c r="C23" s="183">
        <v>208.74714784400001</v>
      </c>
      <c r="D23" s="97">
        <v>26.07</v>
      </c>
      <c r="E23" s="183">
        <v>206</v>
      </c>
      <c r="F23" s="97">
        <v>25.96</v>
      </c>
      <c r="G23" s="97">
        <v>1.3335669145631224</v>
      </c>
    </row>
    <row r="24" spans="1:23" ht="13" customHeight="1" thickBot="1" x14ac:dyDescent="0.3">
      <c r="A24" s="350" t="s">
        <v>7</v>
      </c>
      <c r="B24" s="188"/>
      <c r="C24" s="265">
        <v>800.65527474161638</v>
      </c>
      <c r="D24" s="129">
        <v>99.990000000000009</v>
      </c>
      <c r="E24" s="265">
        <v>793.50000000000011</v>
      </c>
      <c r="F24" s="129">
        <v>100</v>
      </c>
      <c r="G24" s="129">
        <v>0.90173594727362971</v>
      </c>
    </row>
    <row r="25" spans="1:23" x14ac:dyDescent="0.25">
      <c r="A25" s="102"/>
      <c r="B25" s="189"/>
      <c r="C25" s="183"/>
      <c r="D25" s="190"/>
      <c r="E25" s="183"/>
      <c r="F25" s="190"/>
      <c r="G25" s="97"/>
    </row>
  </sheetData>
  <mergeCells count="4">
    <mergeCell ref="A1:G1"/>
    <mergeCell ref="A2:G2"/>
    <mergeCell ref="A3:G3"/>
    <mergeCell ref="C5:G5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0"/>
  <sheetViews>
    <sheetView showGridLines="0" zoomScale="70" zoomScaleNormal="70" zoomScaleSheetLayoutView="150" workbookViewId="0">
      <selection activeCell="J25" sqref="J25"/>
    </sheetView>
  </sheetViews>
  <sheetFormatPr defaultColWidth="9.81640625" defaultRowHeight="10.5" x14ac:dyDescent="0.25"/>
  <cols>
    <col min="1" max="1" width="25.7265625" style="229" customWidth="1"/>
    <col min="2" max="2" width="1.7265625" style="195" customWidth="1"/>
    <col min="3" max="4" width="11.1796875" style="198" customWidth="1"/>
    <col min="5" max="5" width="1.7265625" style="228" customWidth="1"/>
    <col min="6" max="7" width="11.1796875" style="198" customWidth="1"/>
    <col min="8" max="8" width="1.7265625" style="228" customWidth="1"/>
    <col min="9" max="10" width="11.1796875" style="198" customWidth="1"/>
    <col min="11" max="11" width="11.26953125" style="195" customWidth="1"/>
    <col min="12" max="16384" width="9.81640625" style="193"/>
  </cols>
  <sheetData>
    <row r="1" spans="1:11" ht="11.15" customHeight="1" x14ac:dyDescent="0.25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192"/>
    </row>
    <row r="2" spans="1:11" ht="11.15" customHeight="1" x14ac:dyDescent="0.25">
      <c r="A2" s="442" t="s">
        <v>85</v>
      </c>
      <c r="B2" s="442"/>
      <c r="C2" s="442"/>
      <c r="D2" s="442"/>
      <c r="E2" s="442"/>
      <c r="F2" s="442"/>
      <c r="G2" s="442"/>
      <c r="H2" s="442"/>
      <c r="I2" s="442"/>
      <c r="J2" s="442"/>
      <c r="K2" s="193"/>
    </row>
    <row r="3" spans="1:11" ht="11.15" customHeight="1" x14ac:dyDescent="0.25">
      <c r="A3" s="194"/>
      <c r="B3" s="194"/>
      <c r="C3" s="194"/>
      <c r="D3" s="194"/>
      <c r="E3" s="194"/>
      <c r="F3" s="194"/>
      <c r="G3" s="194"/>
      <c r="H3" s="194"/>
      <c r="I3" s="194"/>
      <c r="J3" s="194"/>
    </row>
    <row r="4" spans="1:11" ht="15" customHeight="1" x14ac:dyDescent="0.25">
      <c r="A4" s="196"/>
      <c r="B4" s="196"/>
      <c r="C4" s="443" t="s">
        <v>86</v>
      </c>
      <c r="D4" s="443"/>
      <c r="E4" s="194"/>
      <c r="F4" s="443" t="s">
        <v>87</v>
      </c>
      <c r="G4" s="443"/>
      <c r="H4" s="443"/>
      <c r="I4" s="443"/>
      <c r="J4" s="443"/>
    </row>
    <row r="5" spans="1:11" ht="15" customHeight="1" x14ac:dyDescent="0.25">
      <c r="A5" s="194"/>
      <c r="B5" s="197"/>
      <c r="C5" s="366" t="s">
        <v>137</v>
      </c>
      <c r="D5" s="366" t="s">
        <v>144</v>
      </c>
      <c r="E5" s="199"/>
      <c r="F5" s="444" t="s">
        <v>139</v>
      </c>
      <c r="G5" s="445"/>
      <c r="H5" s="199"/>
      <c r="I5" s="445" t="s">
        <v>138</v>
      </c>
      <c r="J5" s="445"/>
    </row>
    <row r="6" spans="1:11" s="202" customFormat="1" ht="15" customHeight="1" x14ac:dyDescent="0.25">
      <c r="A6" s="200"/>
      <c r="B6" s="201"/>
      <c r="E6" s="203"/>
      <c r="F6" s="204" t="s">
        <v>92</v>
      </c>
      <c r="G6" s="204" t="s">
        <v>93</v>
      </c>
      <c r="H6" s="205"/>
      <c r="I6" s="204" t="s">
        <v>92</v>
      </c>
      <c r="J6" s="204" t="s">
        <v>93</v>
      </c>
      <c r="K6" s="200"/>
    </row>
    <row r="7" spans="1:11" ht="13" customHeight="1" x14ac:dyDescent="0.25">
      <c r="A7" s="206" t="s">
        <v>89</v>
      </c>
      <c r="B7" s="207"/>
      <c r="C7" s="208">
        <v>1.2346366757210792E-2</v>
      </c>
      <c r="D7" s="208">
        <v>3.5053567463126489E-2</v>
      </c>
      <c r="E7" s="209"/>
      <c r="F7" s="144">
        <v>20.604700000000001</v>
      </c>
      <c r="G7" s="210">
        <v>1</v>
      </c>
      <c r="H7" s="211"/>
      <c r="I7" s="144">
        <v>19.948699999999999</v>
      </c>
      <c r="J7" s="210">
        <v>1</v>
      </c>
      <c r="K7" s="361"/>
    </row>
    <row r="8" spans="1:11" ht="13" customHeight="1" x14ac:dyDescent="0.25">
      <c r="A8" s="212" t="s">
        <v>8</v>
      </c>
      <c r="B8" s="207"/>
      <c r="C8" s="213">
        <v>9.79404518202176E-3</v>
      </c>
      <c r="D8" s="213">
        <v>1.5621336641983286E-2</v>
      </c>
      <c r="E8" s="209"/>
      <c r="F8" s="214">
        <v>3736.91</v>
      </c>
      <c r="G8" s="215">
        <v>5.5138336218961657E-3</v>
      </c>
      <c r="H8" s="211"/>
      <c r="I8" s="214">
        <v>3432.5</v>
      </c>
      <c r="J8" s="215">
        <v>5.8117115804806989E-3</v>
      </c>
      <c r="K8" s="361"/>
    </row>
    <row r="9" spans="1:11" ht="13" customHeight="1" x14ac:dyDescent="0.25">
      <c r="A9" s="216" t="s">
        <v>90</v>
      </c>
      <c r="B9" s="207"/>
      <c r="C9" s="208">
        <v>9.2518919087660745E-3</v>
      </c>
      <c r="D9" s="208">
        <v>5.0301173541282385E-2</v>
      </c>
      <c r="E9" s="209"/>
      <c r="F9" s="144">
        <v>5.6973000000000003</v>
      </c>
      <c r="G9" s="210">
        <v>3.6165727625366402</v>
      </c>
      <c r="H9" s="211"/>
      <c r="I9" s="144">
        <v>5.1966999999999999</v>
      </c>
      <c r="J9" s="210">
        <v>3.8387245752111916</v>
      </c>
      <c r="K9" s="361"/>
    </row>
    <row r="10" spans="1:11" ht="13" customHeight="1" x14ac:dyDescent="0.25">
      <c r="A10" s="218" t="s">
        <v>9</v>
      </c>
      <c r="B10" s="217"/>
      <c r="C10" s="213">
        <v>8.9606879523851823E-2</v>
      </c>
      <c r="D10" s="213">
        <v>0.43731940359614407</v>
      </c>
      <c r="E10" s="209"/>
      <c r="F10" s="214">
        <v>92</v>
      </c>
      <c r="G10" s="215">
        <v>0.22396413043478261</v>
      </c>
      <c r="H10" s="211"/>
      <c r="I10" s="214">
        <v>84.15</v>
      </c>
      <c r="J10" s="215">
        <v>0.2370612002376708</v>
      </c>
      <c r="K10" s="361"/>
    </row>
    <row r="11" spans="1:11" ht="13" customHeight="1" x14ac:dyDescent="0.25">
      <c r="A11" s="216" t="s">
        <v>10</v>
      </c>
      <c r="B11" s="217"/>
      <c r="C11" s="208">
        <v>8.809595641277701E-3</v>
      </c>
      <c r="D11" s="208">
        <v>2.3240013240187318E-2</v>
      </c>
      <c r="E11" s="209"/>
      <c r="F11" s="144">
        <v>732.11</v>
      </c>
      <c r="G11" s="210">
        <v>2.8144267937878189E-2</v>
      </c>
      <c r="H11" s="211"/>
      <c r="I11" s="144">
        <v>711.24</v>
      </c>
      <c r="J11" s="210">
        <v>2.8047775715651535E-2</v>
      </c>
      <c r="K11" s="361"/>
    </row>
    <row r="12" spans="1:11" ht="13" customHeight="1" thickBot="1" x14ac:dyDescent="0.3">
      <c r="A12" s="404" t="s">
        <v>91</v>
      </c>
      <c r="B12" s="219"/>
      <c r="C12" s="381">
        <v>2.4580034056187472E-3</v>
      </c>
      <c r="D12" s="381">
        <v>1.7591788570792133E-4</v>
      </c>
      <c r="E12" s="220"/>
      <c r="F12" s="382">
        <v>0.85249774511994314</v>
      </c>
      <c r="G12" s="383">
        <v>24.169799999999999</v>
      </c>
      <c r="H12" s="221"/>
      <c r="I12" s="382">
        <v>0.81352538405386332</v>
      </c>
      <c r="J12" s="383">
        <v>24.5213</v>
      </c>
      <c r="K12" s="361"/>
    </row>
    <row r="13" spans="1:11" ht="11.15" customHeight="1" x14ac:dyDescent="0.25">
      <c r="A13" s="222"/>
      <c r="B13" s="222"/>
      <c r="C13" s="223"/>
      <c r="D13" s="223"/>
      <c r="E13" s="224"/>
      <c r="F13" s="225"/>
      <c r="G13" s="226"/>
      <c r="H13" s="227"/>
      <c r="I13" s="225"/>
      <c r="J13" s="226"/>
    </row>
    <row r="14" spans="1:11" ht="11.15" customHeight="1" x14ac:dyDescent="0.25">
      <c r="A14" s="440" t="s">
        <v>88</v>
      </c>
      <c r="B14" s="440"/>
      <c r="C14" s="440"/>
      <c r="D14" s="440"/>
      <c r="E14" s="440"/>
      <c r="F14" s="440"/>
      <c r="G14" s="440"/>
      <c r="H14" s="440"/>
      <c r="I14" s="440"/>
      <c r="J14" s="440"/>
    </row>
    <row r="15" spans="1:11" ht="11.15" customHeight="1" x14ac:dyDescent="0.25">
      <c r="A15" s="79"/>
      <c r="B15" s="164"/>
    </row>
    <row r="16" spans="1:11" x14ac:dyDescent="0.25">
      <c r="K16" s="193"/>
    </row>
    <row r="17" spans="1:11" x14ac:dyDescent="0.25">
      <c r="K17" s="193"/>
    </row>
    <row r="19" spans="1:11" x14ac:dyDescent="0.25">
      <c r="F19" s="233"/>
    </row>
    <row r="28" spans="1:11" x14ac:dyDescent="0.25">
      <c r="A28" s="230"/>
      <c r="B28" s="231"/>
      <c r="C28" s="232"/>
    </row>
    <row r="29" spans="1:11" x14ac:dyDescent="0.25">
      <c r="A29" s="230"/>
      <c r="B29" s="231"/>
      <c r="C29" s="232"/>
    </row>
    <row r="30" spans="1:11" x14ac:dyDescent="0.25">
      <c r="A30" s="230"/>
      <c r="B30" s="231"/>
      <c r="C30" s="232"/>
    </row>
  </sheetData>
  <mergeCells count="7">
    <mergeCell ref="A14:J14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Consolidated Balance</vt:lpstr>
      <vt:lpstr>Consolidated Results</vt:lpstr>
      <vt:lpstr>FEMSA Comercio - Proximity Div.</vt:lpstr>
      <vt:lpstr>FEMSA Comercio - Health Div.</vt:lpstr>
      <vt:lpstr>FEMSA Comercio - Fuel Division</vt:lpstr>
      <vt:lpstr>Logistics &amp; Distribution</vt:lpstr>
      <vt:lpstr>Coca-Cola FEMSA</vt:lpstr>
      <vt:lpstr>Other Info</vt:lpstr>
      <vt:lpstr>'Coca-Cola FEMSA'!Print_Area</vt:lpstr>
      <vt:lpstr>'Consolidated Balance'!Print_Area</vt:lpstr>
      <vt:lpstr>'Consolidated Results'!Print_Area</vt:lpstr>
      <vt:lpstr>'FEMSA Comercio - Fuel Division'!Print_Area</vt:lpstr>
      <vt:lpstr>'FEMSA Comercio - Health Div.'!Print_Area</vt:lpstr>
      <vt:lpstr>'FEMSA Comercio - Proximity Div.'!Print_Area</vt:lpstr>
      <vt:lpstr>'Logistics &amp; Distribution'!Print_Area</vt:lpstr>
      <vt:lpstr>'Other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2019-02-25T22:28:48Z</cp:lastPrinted>
  <dcterms:created xsi:type="dcterms:W3CDTF">2018-07-21T01:46:58Z</dcterms:created>
  <dcterms:modified xsi:type="dcterms:W3CDTF">2021-04-29T01:08:22Z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